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diaz\Desktop\Dirección de Transparencia\02-Unidad de Gestión y Control - DTR\2026\RCC-2026\Primer Informe Parcial\"/>
    </mc:Choice>
  </mc:AlternateContent>
  <bookViews>
    <workbookView xWindow="0" yWindow="0" windowWidth="24000" windowHeight="9000"/>
  </bookViews>
  <sheets>
    <sheet name="Primer Informe Parcial-Pp25" sheetId="1" r:id="rId1"/>
  </sheets>
  <externalReferences>
    <externalReference r:id="rId2"/>
    <externalReference r:id="rId3"/>
    <externalReference r:id="rId4"/>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5" i="1" l="1"/>
  <c r="E93" i="1"/>
  <c r="E91" i="1"/>
  <c r="E90" i="1"/>
  <c r="E89" i="1"/>
  <c r="D93" i="1"/>
  <c r="D92" i="1"/>
  <c r="D91" i="1"/>
  <c r="F91" i="1" s="1"/>
  <c r="D90" i="1"/>
  <c r="C95" i="1"/>
  <c r="F95" i="1" s="1"/>
  <c r="C93" i="1"/>
  <c r="C92" i="1"/>
  <c r="C91" i="1"/>
  <c r="C90" i="1"/>
  <c r="C89" i="1"/>
  <c r="F96" i="1"/>
  <c r="F94" i="1"/>
  <c r="F89" i="1"/>
  <c r="F92" i="1" l="1"/>
  <c r="F93" i="1"/>
  <c r="F90" i="1"/>
  <c r="E69" i="1"/>
  <c r="E68" i="1"/>
  <c r="E67" i="1"/>
</calcChain>
</file>

<file path=xl/sharedStrings.xml><?xml version="1.0" encoding="utf-8"?>
<sst xmlns="http://schemas.openxmlformats.org/spreadsheetml/2006/main" count="404" uniqueCount="299">
  <si>
    <t>1- PRESENTACIÓN</t>
  </si>
  <si>
    <t>Nro.</t>
  </si>
  <si>
    <t>Dependencia</t>
  </si>
  <si>
    <t>Responsable</t>
  </si>
  <si>
    <t>Cargo que Ocupa</t>
  </si>
  <si>
    <t>Priorización</t>
  </si>
  <si>
    <t>Vinculación POI, PEI, PND, ODS.</t>
  </si>
  <si>
    <t>Justificaciones</t>
  </si>
  <si>
    <t xml:space="preserve">Evidencia </t>
  </si>
  <si>
    <t>1°</t>
  </si>
  <si>
    <t>2°</t>
  </si>
  <si>
    <t>Mes</t>
  </si>
  <si>
    <t>Nivel de Cumplimiento (%)</t>
  </si>
  <si>
    <t>Cantidad de Consultas</t>
  </si>
  <si>
    <t>Respondidos</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</si>
  <si>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</si>
  <si>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</si>
  <si>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</si>
  <si>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</si>
  <si>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</si>
  <si>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</si>
  <si>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</si>
  <si>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</si>
  <si>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</si>
  <si>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</si>
  <si>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</si>
  <si>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</si>
  <si>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</si>
  <si>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</si>
  <si>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Saldos</t>
  </si>
  <si>
    <t>Evidencia (Enlace Ley 5189)</t>
  </si>
  <si>
    <t>Evidencia</t>
  </si>
  <si>
    <t>5.1. Canales de Participación Ciudadana existentes a la fecha.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</si>
  <si>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</si>
  <si>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</si>
  <si>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</si>
  <si>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</si>
  <si>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</si>
  <si>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</si>
  <si>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</si>
  <si>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</si>
  <si>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</si>
  <si>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</si>
  <si>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Evidencia (Adjuntar Documento)</t>
  </si>
  <si>
    <t>Periodo</t>
  </si>
  <si>
    <t>Cantidad de Miembros del CRCC:</t>
  </si>
  <si>
    <t>Total Mujeres:</t>
  </si>
  <si>
    <t>Total Hombres :</t>
  </si>
  <si>
    <t>Nivel de Cumplimiento</t>
  </si>
  <si>
    <t>Calificación MECIP de la Contraloría General de la República (CGR)</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</si>
  <si>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</si>
  <si>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</si>
  <si>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</si>
  <si>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</si>
  <si>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</si>
  <si>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</si>
  <si>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</si>
  <si>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</si>
  <si>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</si>
  <si>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Producto (actividades, materiales, insumos, etc)</t>
  </si>
  <si>
    <t>Enlace</t>
  </si>
  <si>
    <t>Ambito de Aplicación</t>
  </si>
  <si>
    <t>Enlace Evidencias</t>
  </si>
  <si>
    <t>Descripción de las actividades realizadas en base a los resultados</t>
  </si>
  <si>
    <t>Cantidad de funcionarios que completaron el diagnostico</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</si>
  <si>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</si>
  <si>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</si>
  <si>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</si>
  <si>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</si>
  <si>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</si>
  <si>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</si>
  <si>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8- CONTROL INTERNO Y EXTERNO</t>
  </si>
  <si>
    <t>8.1 Informes de Auditorias Internas y Auditorías Externas en el Trimestre</t>
  </si>
  <si>
    <t>8.2 Modelo Estándar de Control Interno para las Instituciones Públicas del Paraguay</t>
  </si>
  <si>
    <t xml:space="preserve">9- DESCRIPCIÓN CUALITATIVA DE LOGROS ALCANZADOS </t>
  </si>
  <si>
    <t>3.6 Ejecución Financiera</t>
  </si>
  <si>
    <t>5- PARTICIPACIÓN CIUDADANA</t>
  </si>
  <si>
    <t>2.2 Plan de Rendición de Cuentas. (Copiar abajo link de acceso directo)</t>
  </si>
  <si>
    <t>6- INDICADORES MISIONALES DE RENDICIÓN DE CUENTAS AL CIUDADANO</t>
  </si>
  <si>
    <t>6.1- Indicadores Misionales Identificados</t>
  </si>
  <si>
    <t>7- GESTIÓN DE DENUNCIAS</t>
  </si>
  <si>
    <t xml:space="preserve">Cantidad de hombres </t>
  </si>
  <si>
    <t>Cantidad de mujeres</t>
  </si>
  <si>
    <t>No Respondidos o Reconsideradas</t>
  </si>
  <si>
    <t>Suministrar hidrocarburos y biocombustibles con énfasis en el cuidado del medio ambiente, administrando racionalmente sus recursos con innovación y calidad, a fin de satisfacer los requerimientos del mercado nacional conforme a las regulaciones vigentes, en líneas con las políticas de Estado contribuyendo al desarrollo sostenible del Paraguay.</t>
  </si>
  <si>
    <t>https://www.petropar.gov.py/wp-content/uploads/2021/08/Resoluci%C3%B3n%20N%C2%B0%20146%20-%202.020.pdf</t>
  </si>
  <si>
    <t>Dirección de Transparencia</t>
  </si>
  <si>
    <t>Dirección de Gestión Empresarial</t>
  </si>
  <si>
    <t>Unidad de Gestión y Control MECIP</t>
  </si>
  <si>
    <t>Dirección Gabinete de Presidencia</t>
  </si>
  <si>
    <t>Dirección Financiera</t>
  </si>
  <si>
    <t xml:space="preserve">Dirección de Comunicación </t>
  </si>
  <si>
    <t>Dirección de Tecnología de la Información</t>
  </si>
  <si>
    <t>Auditoría Interna</t>
  </si>
  <si>
    <t>Dirección Jurídica</t>
  </si>
  <si>
    <t>Dirección Comercial</t>
  </si>
  <si>
    <t>Dirección de Proyectos y Obras</t>
  </si>
  <si>
    <t>Gerencia Comercio Exterior</t>
  </si>
  <si>
    <t>Gerencia Control de Producto</t>
  </si>
  <si>
    <t>Director</t>
  </si>
  <si>
    <t>Maria Luisa Vázquez A.</t>
  </si>
  <si>
    <t>Jefa</t>
  </si>
  <si>
    <t>Directora</t>
  </si>
  <si>
    <t xml:space="preserve">Auditor Interno </t>
  </si>
  <si>
    <t>Gerente</t>
  </si>
  <si>
    <t>Aumento de la producción de alcohol.</t>
  </si>
  <si>
    <t>Volumen producido en la Planta de alcohol ubicada en Mauricio José Troche.</t>
  </si>
  <si>
    <t>https://datos.sfp.gov.py/visualizaciones/oee</t>
  </si>
  <si>
    <t>Venta de combustibles y biocombustibles</t>
  </si>
  <si>
    <t>Satisfacer los requerimientos de combustibles y biocombustibles</t>
  </si>
  <si>
    <t>Clientes mayoristas y minoristas de PETROPAR</t>
  </si>
  <si>
    <t>SPR</t>
  </si>
  <si>
    <t>Exploración y explotación de hidrocarburos</t>
  </si>
  <si>
    <t>Contar con Bloques para las actividades de exploración y explotación de hidrocarburos</t>
  </si>
  <si>
    <t>Ciudadanos paraguayos</t>
  </si>
  <si>
    <t>Decretos</t>
  </si>
  <si>
    <t>Aumento de la producción de alcohol absoluto</t>
  </si>
  <si>
    <t>Participar en la venta minorista de combustibles líquidos</t>
  </si>
  <si>
    <t>Promover el consumo de biocombustibles</t>
  </si>
  <si>
    <t>https://www.petropar.gov.py/?cat=1
https://www.petropar.gov.py/?page_id=7922</t>
  </si>
  <si>
    <t>https://www.petropar.gov.py/?cat=1 
https://www.petropar.gov.py/?page_id=10020</t>
  </si>
  <si>
    <t>3,00 - GESTIONADO BAJO</t>
  </si>
  <si>
    <t>Servicios personales</t>
  </si>
  <si>
    <t>Servicios no personales</t>
  </si>
  <si>
    <t>Bienes de consumo e insumos</t>
  </si>
  <si>
    <t>Bienes de cambio</t>
  </si>
  <si>
    <t>Inversión física</t>
  </si>
  <si>
    <t>Inversión financiera</t>
  </si>
  <si>
    <t>Transferencias</t>
  </si>
  <si>
    <t>Otros gastos</t>
  </si>
  <si>
    <t>https://www.petropar.gov.py/?page_id=8593</t>
  </si>
  <si>
    <t>https://informacionpublica.paraguay.gov.py/portal/#!/login</t>
  </si>
  <si>
    <t>Promover el Consumo de Biocombustibles</t>
  </si>
  <si>
    <t>Cantidad producida de alcohol en la presente zafra</t>
  </si>
  <si>
    <t>Institucional</t>
  </si>
  <si>
    <t>Encubrimientos</t>
  </si>
  <si>
    <t xml:space="preserve">Socialización de Normas Legales. </t>
  </si>
  <si>
    <t>https://www.petropar.gov.py/?page_id=7661</t>
  </si>
  <si>
    <t xml:space="preserve">Contactos </t>
  </si>
  <si>
    <t>Acceso desde la web de Petropar</t>
  </si>
  <si>
    <t>Mesa de Entrada</t>
  </si>
  <si>
    <t>https://www.petropar.gov.py/?page_id=7373</t>
  </si>
  <si>
    <t xml:space="preserve">Correo Institucional - Mesa de Entrada </t>
  </si>
  <si>
    <t>Acceso desde cuentas personales</t>
  </si>
  <si>
    <t xml:space="preserve">mesaentrada@petropar.gov.py </t>
  </si>
  <si>
    <t>Facebook</t>
  </si>
  <si>
    <t>Acceso desde la página web de Petropar y cuentas personales</t>
  </si>
  <si>
    <t>Dirección de Comunicación</t>
  </si>
  <si>
    <t>https://www.facebook.com/PETROPARParaguay/</t>
  </si>
  <si>
    <t>Instagram</t>
  </si>
  <si>
    <t>https://instagram.com/petroparpy?igshid=16qerrip98nz0</t>
  </si>
  <si>
    <t>Twitter</t>
  </si>
  <si>
    <t>https://twitter.com/Petropargov</t>
  </si>
  <si>
    <t>Youtube</t>
  </si>
  <si>
    <t>https://www.youtube.com/channel/UCZL8hyQWI-yAURlZzjPGLAQ</t>
  </si>
  <si>
    <t>Tik Tok</t>
  </si>
  <si>
    <t>https://www.tiktok.com/@petroparpy</t>
  </si>
  <si>
    <t>WhatsApp</t>
  </si>
  <si>
    <t>Diferentes Gerencias y Direcciones</t>
  </si>
  <si>
    <t xml:space="preserve">Grupos de WhatsApp  por gerencias / público </t>
  </si>
  <si>
    <t>Correo Institucional - Comunicación</t>
  </si>
  <si>
    <t xml:space="preserve">comunicaciones@petropar.gov.py </t>
  </si>
  <si>
    <t>Petropar como institución del Estado reafirma su compromiso de resaltar el Idioma Guaraní a través de su uso, en ese sentido promovemos la utilización del mismo; llevando los nombres de los combustibles en nuestro idioma oficial.  Los nombres tienen la misión de rescatar y potenciar los productos, nuestras culturas y nuestras costumbres.</t>
  </si>
  <si>
    <t>Desde el 2019 Nuevas denominaciones</t>
  </si>
  <si>
    <t>Comité de Rendición de Cuentas - Petróleos Paraguayos (PETROPAR)</t>
  </si>
  <si>
    <r>
      <t xml:space="preserve">Institución: </t>
    </r>
    <r>
      <rPr>
        <sz val="10"/>
        <color theme="1"/>
        <rFont val="Arial"/>
        <family val="2"/>
      </rPr>
      <t>Petróleos Paraguayos - PETROPAR.</t>
    </r>
  </si>
  <si>
    <t>3.4- Servicios o Productos Misionales (Depende de la Naturaleza de la Misión Institucional, puede abarcar un Programa o Proyecto)</t>
  </si>
  <si>
    <t>Misión Institucional</t>
  </si>
  <si>
    <t>Total Nivel Directivo o Rango Superior:</t>
  </si>
  <si>
    <t>2.1. Resolución de Aprobación y Anexo del Plan de Rendición de Cuentas</t>
  </si>
  <si>
    <t>3.5 Contrataciones Realizadas</t>
  </si>
  <si>
    <t>5.2. Participación y Difusión en Idioma Guaraní</t>
  </si>
  <si>
    <t>5.3 Diagnostico "The Integrity App"</t>
  </si>
  <si>
    <t>Cantidad de Indicadores</t>
  </si>
  <si>
    <t>Descripción del Indicador Misional</t>
  </si>
  <si>
    <t>6.2 Gestión de Riesgos de Corrupción</t>
  </si>
  <si>
    <t>7.1.Gestión de Denuncias de Corrupción</t>
  </si>
  <si>
    <t>Cantidad de Riesgos Detectados</t>
  </si>
  <si>
    <t>Descripción del Riesgo de Corrupción</t>
  </si>
  <si>
    <t>Medidas de Mitigación</t>
  </si>
  <si>
    <t>Otros Tipos de Auditoria</t>
  </si>
  <si>
    <t>Planes de Mejoramiento Elaborados en el Trimestre</t>
  </si>
  <si>
    <t>Informe de Referencia</t>
  </si>
  <si>
    <t>Javier Borquez R.</t>
  </si>
  <si>
    <t>Luis Gomez F.</t>
  </si>
  <si>
    <t>Norma Caballero</t>
  </si>
  <si>
    <t xml:space="preserve">Ronald Saguier A. </t>
  </si>
  <si>
    <t>Rafael Eguiazu F.</t>
  </si>
  <si>
    <t>1,70 – INICIAL ALTO</t>
  </si>
  <si>
    <t>1,92 - INICIAL ALTO</t>
  </si>
  <si>
    <t>2,05 – DISEÑADO BAJO</t>
  </si>
  <si>
    <t>3,01 - GESTIONADO BAJO</t>
  </si>
  <si>
    <t>3,06 - GESTIONADO BAJO</t>
  </si>
  <si>
    <t>https://denuncias.gov.py/portal-publico</t>
  </si>
  <si>
    <t>Enero</t>
  </si>
  <si>
    <t>Febrero</t>
  </si>
  <si>
    <t>Marzo</t>
  </si>
  <si>
    <t>EN EL PERIODO INFORMADO NO SE CUENTA CON DENUNCIAS ASIGNADAS A LA INSTITUCIÓN.</t>
  </si>
  <si>
    <t>N/A</t>
  </si>
  <si>
    <t xml:space="preserve">https://www.petropar.gov.py/?page_id=7660 </t>
  </si>
  <si>
    <t>Javier Espínola Ch.</t>
  </si>
  <si>
    <t>Vanessa Iribas G.</t>
  </si>
  <si>
    <t>Ramón Benítez O.</t>
  </si>
  <si>
    <t>Financiera / Aumentar los ingresos con rentabilidad</t>
  </si>
  <si>
    <t>PND: Competitividad e Innovación. PEI: Aumentar  rentabilidad. POI: Satisfacción de usuarios y clientes</t>
  </si>
  <si>
    <t xml:space="preserve">Mantener el posicionamiento de la Marca </t>
  </si>
  <si>
    <t>Mediante tecnología de vanguardia, calidad del combustible, incremento de volumen de ventas,  menor precio y  satisfacción del cliente.Porcentaje de EESS fiscalizadas y que cumplen con los parámetos de calidad.</t>
  </si>
  <si>
    <t>Financiera / Lograr eficiencia operativa y de gestión</t>
  </si>
  <si>
    <t>PND:Valorización del capital ambiental. PEI: Eficiencia operativa. POI: Producción de alcohol</t>
  </si>
  <si>
    <t>PETROPAR tiene una participación del 20 % en la venta nacional de combustibles líquidos y 15% de combustibles gaseosos</t>
  </si>
  <si>
    <t xml:space="preserve">5  Bloques (PETROPAR II, III, IV, V y VI ) </t>
  </si>
  <si>
    <t>SPR
Fuera de Zafra</t>
  </si>
  <si>
    <t>Mayor participación en la venta nacional</t>
  </si>
  <si>
    <t>Parámetros de calidad bajo los estándares establecidos</t>
  </si>
  <si>
    <t>Mantener la calidad de los productos comercializados en las EE.SS de PETROPAR</t>
  </si>
  <si>
    <t>3,07 - GESTIONADO BAJO</t>
  </si>
  <si>
    <t>https://www.petropar.gov.py/?page_id=5192</t>
  </si>
  <si>
    <t>EJECUTADO</t>
  </si>
  <si>
    <t>-</t>
  </si>
  <si>
    <t>AIN N° 002/2025</t>
  </si>
  <si>
    <t>100 (110-190)</t>
  </si>
  <si>
    <t>200 (210-290)</t>
  </si>
  <si>
    <t>300 (310-390)</t>
  </si>
  <si>
    <t>400 (410-440)</t>
  </si>
  <si>
    <t>500 (510-590)</t>
  </si>
  <si>
    <t>600 (630)</t>
  </si>
  <si>
    <t>800 (810-850)</t>
  </si>
  <si>
    <t>900 (910-980)</t>
  </si>
  <si>
    <t xml:space="preserve">Nombre de Productos de combustibles  y eslogan institucional </t>
  </si>
  <si>
    <t>MATRIZ DE INFORMACIÓN MINIMA PARA INFORME DE RENDICIÓN DE CUENTAS AL CIUDADANO - EJERCICIO 2026</t>
  </si>
  <si>
    <r>
      <t xml:space="preserve">Periodo del informe: </t>
    </r>
    <r>
      <rPr>
        <sz val="10"/>
        <color theme="1"/>
        <rFont val="Arial"/>
        <family val="2"/>
      </rPr>
      <t>Primer Informe Parcial, correspondiente al Primer Trimestre (ENERO - FEBRERO - MARZO), del Ejercicio Fiscal 2026.</t>
    </r>
  </si>
  <si>
    <t>Angel A. Aguilera F.</t>
  </si>
  <si>
    <t xml:space="preserve">Hugo F. Carreras V. </t>
  </si>
  <si>
    <t>Iván M. Filártiga C.</t>
  </si>
  <si>
    <t>Marcos E. García G.</t>
  </si>
  <si>
    <t>ADQUISICION DE GASOLINA RON 91 Y NAFTA VIRGEN</t>
  </si>
  <si>
    <t>ADQUISICION DE CHAPAS Y PERFILES PARA LA PLANTA DE MJT</t>
  </si>
  <si>
    <t>SERVICIO METALMECANICO PARA EL MOLINO DE CAÑA DE AZUCAR 2026</t>
  </si>
  <si>
    <t>ADQUISICION DE INSUMOS PARA MOLINO PARA PLANTA M.J. TROCHE - AD REFERENDUM</t>
  </si>
  <si>
    <t>ADQUISICION DE GASOIL - INTERES 972</t>
  </si>
  <si>
    <t>SERVICIO DE ENCAMISADO DE MASAS DE MOLIENDA - AD REFERENDUM</t>
  </si>
  <si>
    <t>CONTRATACION DE SERVICIOS DE ENSAYOS NO DESTRUCTIVOS 2026</t>
  </si>
  <si>
    <t>CALCULO SETTING, ALINEACION Y NIVELACION DE MOLINOS</t>
  </si>
  <si>
    <t>ADQUISICION DE ALCOHOL ABSOLUTO</t>
  </si>
  <si>
    <t>ADQUISICION DE ELECTRODOS</t>
  </si>
  <si>
    <t>GLENCORE AG</t>
  </si>
  <si>
    <t>M RODAMIENTOS SRL</t>
  </si>
  <si>
    <t>ELECTRO-MEC SA</t>
  </si>
  <si>
    <t>MARIA JULIA PLANAS</t>
  </si>
  <si>
    <t>PETROQUIM S.A.</t>
  </si>
  <si>
    <t>ITERANDY SA</t>
  </si>
  <si>
    <t>https://www.contrataciones.gov.py/sin-difusion-convocatoria/excepcion_adj/2ef209b9-1818-4c03-b7c0-5415e6225806.html</t>
  </si>
  <si>
    <t>https://www.contrataciones.gov.py/licitaciones/adjudicacion/1f10297d-47f0-6a4c-aa62-5d86d2e8d7e2/resumen-adjudicacion.html</t>
  </si>
  <si>
    <t>https://www.contrataciones.gov.py/licitaciones/adjudicacion/1f0fdcf6-3eda-6b66-8985-859cf413f3e1/resumen-adjudicacion.html#proveedores</t>
  </si>
  <si>
    <t>https://www.contrataciones.gov.py/licitaciones/adjudicacion/1f10cf19-d075-651a-a09f-7fcb139c7564/resumen-adjudicacion.html#proveedores</t>
  </si>
  <si>
    <t>https://www.contrataciones.gov.py/sin-difusion-convocatoria/excepcion_adj/e334ce1c-a6c8-4bfc-b8dd-f51ce467aa89.html#proveedores</t>
  </si>
  <si>
    <t>https://www.contrataciones.gov.py/licitaciones/adjudicacion/1f11bd2d-5661-6668-8978-cffe28d8057b/resumen-adjudicacion.html#proveedores</t>
  </si>
  <si>
    <t>https://www.contrataciones.gov.py/licitaciones/adjudicacion/1f112758-9c30-675e-9b7a-9941cede218c/resumen-adjudicacion.html#proveedores</t>
  </si>
  <si>
    <t>https://www.contrataciones.gov.py/licitaciones/adjudicacion/1f10e592-b6d4-6932-ab35-bfa91390f5b7/resumen-adjudicacion.html#proveedores</t>
  </si>
  <si>
    <t>https://www.contrataciones.gov.py/sin-difusion-convocatoria/excepcion_adj/a310cf96-7c48-4379-8d0c-c0eeb064927a.html#proveedores</t>
  </si>
  <si>
    <t>https://www.contrataciones.gov.py/licitaciones/adjudicacion/1f109000-ccc6-65b6-a8cd-d79d22bd1772/resumen-adjudicacion.html#proveedores</t>
  </si>
  <si>
    <t>3,17 - GESTIONADO BAJO</t>
  </si>
  <si>
    <t xml:space="preserve">Esta Auditoria Interna informa que en el primer trimestre del 2026, no se ha emitido informes sobre Auditoria de Gestión. </t>
  </si>
  <si>
    <t xml:space="preserve">Esta Auditoria Interna informa que en el primer trimestre del 2026, no se ha emitido informes sobre Auditoria Financiera. </t>
  </si>
  <si>
    <t>https://www.petropar.gov.py/?page_id=5158</t>
  </si>
  <si>
    <t>Dictamen Final de la Auditoria Externa, correspondient al Ejercicio Fiscal 2025</t>
  </si>
  <si>
    <t>AIN N° 001/2026</t>
  </si>
  <si>
    <t>Evaluación del Sistema de Control Interno - MECIP 2015 - Ejercicio Fiscal 2025</t>
  </si>
  <si>
    <t>En el primer trimestre de 2026, no se han realizado planes de mejoramiento</t>
  </si>
  <si>
    <t>https://www.petropar.gov.py/?page_id=4957</t>
  </si>
  <si>
    <t>787.500.000 litros para Dic-2026</t>
  </si>
  <si>
    <t>7  Bloques para Dic-2026</t>
  </si>
  <si>
    <t>22.400.000 litros de alcohol producidos para Dic-2026</t>
  </si>
  <si>
    <r>
      <rPr>
        <b/>
        <u/>
        <sz val="10"/>
        <color theme="1"/>
        <rFont val="Arial"/>
        <family val="2"/>
      </rPr>
      <t>ENERO</t>
    </r>
    <r>
      <rPr>
        <sz val="10"/>
        <color theme="1"/>
        <rFont val="Arial"/>
        <family val="2"/>
      </rPr>
      <t>: 
ARRANCAMOS EL AÑO CON PRECIOS MÁS BAJOS: 
El presidente de la República, Santiago Peña, anunció una reducción de 250 guaraníes en el precio de todos los combustibles, la primera baja del año 2026, que entró en vigencia a partir del miércoles 28 de enero.
Con esta medida, el Gobierno del Paraguay concretó la décimo tercera reducción de precios durante la actual administración, reafirmando su compromiso con el fortalecimiento de la economía de las familias paraguayas y demostrando que las empresas públicas están al servicio de la ciudadanía. 
La decisión fue resultado del monitoreo permanente del mercado y de una evaluación responsable de los costos, lo que permitió generar las condiciones necesarias para trasladar este beneficio a la población, sin comprometer la calidad de los productos.
CONTROL Y TRANSPARENCIA EN EL SECTOR ENERGÉTICO:
Técnicos del Ministerio de Industria y Comercio (MIC), del Instituto Nacional de Tecnología, Normalización y Metrología (INTN) y del Dpto. de Control de Cantidad de Petropar, llevaron a cabo una inspección en los tanques de almacenamiento de combustibles de la petrolera estatal.
El objetivo fue verificar la capacidad de almacenaje y asegurar que los datos remitidos mensualmente al MIC sean precisos, y que estén en cumplimiento con las normativas vigentes. “Realizamos una verificación para determinar el volumen exacto de combustibles”, explicó Shigueru Yano, Director de Metrología del INTN.
Se consideraron factores como la altura líquida del combustible, temperatura y densidad para calcular el volumen almacenado. Esta verificación garantiza la transparencia y cumplimiento de las normativas, según explicó Jorge Chaparro, fiscalizador área combustible del MIC.
OPTIMIZACIÓN DE RECURSOS Y EFICIENCIA OPERATIVA:
El equipo de Fabricaciones de la Gerencia de Mantenimiento llevó a cabo la limpieza de la línea de despacho y descarga del tanque 901, como parte del proceso de rehabilitación para su uso en el almacenamiento de gasoil.
Los tanques D9-901/902, anteriormente utilizados para almacenar crudo, están siendo sometidos a mantenimiento preventivo y correctivo para adaptarlos a su nuevo uso. Esta tarea se realiza en respuesta a la solicitud de la Gerencia de Operaciones y la Gerencia de Planta, con el objetivo de optimizar el parque de tanques de la planta.
La Gerencia de Mantenimiento de Planta, a través de la sección de Fabricaciones, está trabajando en la adecuación de las líneas de despacho y descarga para garantizar la seguridad y eficiencia en el almacenamiento de gasoil.
SEGURIDAD Y PREVENCIÓN:
En el marco de la modernización de la planta, se están llevando a cabo tareas de reacondicionamiento del sistema de combate contra incendio del parque de tanques. El tanque D9-929, destinado al almacenamiento de gasoil con una capacidad de 14.000 m3, está siendo intervenido para implementar mejoras en su sistema de detección y combate contra incendio.
La Gerencia de Mantenimiento de Planta (GMP) realiza tareas de soporte técnico y fiscalización de la ejecución de los servicios, asegurando el cumplimiento de las especificaciones técnicas del Proyecto de Bases y Condiciones (PBC) y las normas NFPA25, para garantizar la seguridad de las instalaciones y el personal.</t>
    </r>
  </si>
  <si>
    <r>
      <rPr>
        <b/>
        <u/>
        <sz val="10"/>
        <color theme="1"/>
        <rFont val="Arial"/>
        <family val="2"/>
      </rPr>
      <t>FEBRERO:</t>
    </r>
    <r>
      <rPr>
        <sz val="10"/>
        <color theme="1"/>
        <rFont val="Arial"/>
        <family val="2"/>
      </rPr>
      <t xml:space="preserve">
PREPARATIVOS PARA LA ZAFRA 2026:
Los técnicos y profesionales trabajan en la puesta a punto de equipamientos y maquinarias para garantizar una producción óptima en la zafra 2026.
En el sector molino, se realizaron labores de mantenimiento preventivo y correctivo, incluyendo:
• Alineación y recuperación de piezas claves.
• Mantenimiento de reductores con inspecciones internas y ajustesde precisión.
• Montaje de ternos para asegurar parámetros adecuados de
funcionamiento.
En la caldera, se fortaleció la confiabilidad del sistema térmico mediante:
• Mantenimiento de válvulas con evaluación de sellos y calibración.
• Limpieza y revisión de líneas y equipos auxiliares
En el área eléctrica, se aseguraron los sistemas electromecánicos con:
• Mantenimiento de motores eléctricos, pruebas de aislamiento y verificación de conexiones.
Con estas acciones, Petropar busca garantizar las condiciones
óptimas para una exitosa zafra 2026.
Laboratorio de Petropar cumple con las exigencias del ONA:
El Organismo Nacional de Acreditación (ONA) realizó una evaluación extraordinaria al nuevo laboratorio de control de calidad de Petropar, recientemente renovado en infraestructura y equipamiento. El resultado fue satisfactorio, confirmando que el laboratorio cumple con todas las exigencias y requisitos establecidos.
Este logro destaca la excelencia del laboratorio de Petropar, garantizando la calidad de los combustibles que se comercializan en la red de estaciones de servicio. Los estrictos análisis de calidad aseguran mayor rendimiento y confianza para los clientes, reafirmando el compromiso de Petropar con la excelencia y la seguridad.</t>
    </r>
  </si>
  <si>
    <r>
      <rPr>
        <b/>
        <u/>
        <sz val="10"/>
        <color theme="1"/>
        <rFont val="Arial"/>
        <family val="2"/>
      </rPr>
      <t>MARZO</t>
    </r>
    <r>
      <rPr>
        <sz val="10"/>
        <color theme="1"/>
        <rFont val="Arial"/>
        <family val="2"/>
      </rPr>
      <t>: 
Fortalecimiento de la Cooperación entre Petropar-YPFB: 
El presidente de Petróleos Paragayos, William Wilka, recibió la visita del presidente de Yacimientos Petrolíferos Fiscales Bolivianos, Ing. Yussef Akly, con el objetivo de fortalecer las relaciones comerciales entre ambas entidades.
Durante la reunión, se reafirmó el compromiso de explorar nuevas oportunidades de colaboración y avanzar en la cooperación interinstitucional para desarrollar estrategias comerciales y mejorar los productos y servicios ofrecidos a los paraguayos. Este encuentro marca un paso importante en la consolidación de la relación entre Petropar-YPFB.
Capacitación en manejo defensivo para conductores de Petropar:
Funcionarios de Petropar designados para la conducción de vehículos institucionales participaron del curso de manejo defensivo, una iniciativa orientada a fortalecer hábitos de conducción segura y promover la concienciación sobre la seguridad vial.
Esta capacitación, de carácter obligatorio, se desarrolla en el marco del reglamento de utilización de vehículos de la institución, el cual establece la realización anual de este tipo de formación para todos los conductores.
El curso tuvo como objetivo principal reforzar comportamientos y actitudes alineadas con una cultura de seguridad vial, fomentando valores de convivencia,
respeto y responsabilidad en el tránsito. De esta manera, se busca contribuir a la prevención de accidentes y a una conducción más segura.</t>
    </r>
  </si>
  <si>
    <t>Posteo día de los Héroes</t>
  </si>
  <si>
    <t xml:space="preserve">Posteo día de los Héroes se desarrolló un flyer y con la descripción de una música en guaraní alusiva al primero de mayo elaborado por Emiliano R. Fernández. </t>
  </si>
  <si>
    <t>1 de marzo de 2026</t>
  </si>
  <si>
    <t>https://www.instagram.com/p/DVVqqs4jet_/?igsh=ZGV5emd2d3B0cDNy</t>
  </si>
  <si>
    <t xml:space="preserve">Día del Idioma Guaraní </t>
  </si>
  <si>
    <t xml:space="preserve">Teniendo en cuenta que nuestro segundo idioma oficial es el Guaraní, en virtud al aniversario se realizó una publicación en conmemoración. </t>
  </si>
  <si>
    <t>25 de agosto de 2025</t>
  </si>
  <si>
    <t>https://www.instagram.com/p/DNySfHV3PMA/?igsh=QkFjLW9hVDBiRA%3D%3D</t>
  </si>
  <si>
    <t>https://www.petropar.gov.py/wp-content/uploads/2026/04/Plan_y_Cronograma_RCC_EF_2026.pdf</t>
  </si>
  <si>
    <t>Hoja N° 01 de 11</t>
  </si>
  <si>
    <t>Hoja N° 02 de 11</t>
  </si>
  <si>
    <t>Hoja N° 03 de 11</t>
  </si>
  <si>
    <t>Hoja N° 04 de 11</t>
  </si>
  <si>
    <t>Hoja N° 05 de 11</t>
  </si>
  <si>
    <t>Hoja N° 06 de 11</t>
  </si>
  <si>
    <t>Hoja N° 07 de 11</t>
  </si>
  <si>
    <t>Hoja N° 08 de 11</t>
  </si>
  <si>
    <t>Hoja N° 09 de 11</t>
  </si>
  <si>
    <t>Hoja N° 10 de 11</t>
  </si>
  <si>
    <t>Hoja N° 11 de 11</t>
  </si>
  <si>
    <t>Presupuestado c/ Modificaciones</t>
  </si>
  <si>
    <t>Ejecutado/Comprometido</t>
  </si>
  <si>
    <t>Ejecutado/obligado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</si>
</sst>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u/>
      <sz val="10"/>
      <color theme="10"/>
      <name val="Arial"/>
      <family val="2"/>
    </font>
    <font>
      <sz val="10"/>
      <color theme="10"/>
      <name val="Arial"/>
      <family val="2"/>
    </font>
    <font>
      <b/>
      <sz val="10"/>
      <color theme="1"/>
      <name val="Arial"/>
      <family val="2"/>
    </font>
    <font>
      <sz val="10"/>
      <color theme="1"/>
      <name val="Arial"/>
      <family val="2"/>
    </font>
    <font>
      <b/>
      <u/>
      <sz val="10"/>
      <name val="Arial"/>
      <family val="2"/>
    </font>
    <font>
      <b/>
      <u/>
      <sz val="10"/>
      <color theme="1"/>
      <name val="Arial"/>
      <family val="2"/>
    </font>
    <font>
      <sz val="10"/>
      <name val="Arial"/>
      <family val="2"/>
    </font>
    <font>
      <b/>
      <sz val="10"/>
      <name val="Arial"/>
      <family val="2"/>
    </font>
    <font>
      <b/>
      <sz val="10"/>
      <color rgb="FF000000"/>
      <name val="Arial"/>
      <family val="2"/>
    </font>
    <font>
      <sz val="11"/>
      <color theme="1"/>
      <name val="Calibri"/>
      <family val="2"/>
      <scheme val="minor"/>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1">
    <xf numFmtId="0" fontId="0" fillId="0" borderId="0">
      <alignment vertical="center"/>
    </xf>
    <xf numFmtId="0" fontId="5" fillId="0" borderId="0" applyNumberFormat="0" applyFill="0" applyBorder="0" applyAlignment="0" applyProtection="0">
      <alignment vertical="center"/>
    </xf>
    <xf numFmtId="0" fontId="3" fillId="0" borderId="0">
      <alignment vertical="center"/>
    </xf>
    <xf numFmtId="9" fontId="3" fillId="0" borderId="0" applyFont="0" applyFill="0" applyBorder="0" applyAlignment="0" applyProtection="0"/>
    <xf numFmtId="0" fontId="3" fillId="0" borderId="0">
      <alignment vertical="center"/>
    </xf>
    <xf numFmtId="0" fontId="3" fillId="0" borderId="0">
      <alignment vertical="center"/>
    </xf>
    <xf numFmtId="0" fontId="2" fillId="0" borderId="0">
      <alignment vertical="center"/>
    </xf>
    <xf numFmtId="9" fontId="2" fillId="0" borderId="0" applyFont="0" applyFill="0" applyBorder="0" applyAlignment="0" applyProtection="0"/>
    <xf numFmtId="9" fontId="15" fillId="0" borderId="0" applyFont="0" applyFill="0" applyBorder="0" applyAlignment="0" applyProtection="0"/>
    <xf numFmtId="41" fontId="1" fillId="0" borderId="0" applyFont="0" applyFill="0" applyBorder="0" applyAlignment="0" applyProtection="0"/>
    <xf numFmtId="0" fontId="1" fillId="0" borderId="0">
      <alignment vertical="center"/>
    </xf>
  </cellStyleXfs>
  <cellXfs count="109">
    <xf numFmtId="0" fontId="0" fillId="0" borderId="0" xfId="0">
      <alignment vertical="center"/>
    </xf>
    <xf numFmtId="14" fontId="9" fillId="0" borderId="1" xfId="0" applyNumberFormat="1" applyFont="1" applyBorder="1" applyAlignment="1">
      <alignment horizontal="center" vertical="center"/>
    </xf>
    <xf numFmtId="0" fontId="9" fillId="0" borderId="0" xfId="0" applyFont="1">
      <alignment vertical="center"/>
    </xf>
    <xf numFmtId="0" fontId="8" fillId="0" borderId="0" xfId="0" applyFont="1">
      <alignment vertical="center"/>
    </xf>
    <xf numFmtId="0" fontId="8" fillId="0" borderId="1" xfId="0" applyFont="1" applyBorder="1" applyAlignment="1">
      <alignment horizontal="justify" vertical="top" wrapText="1"/>
    </xf>
    <xf numFmtId="0" fontId="9" fillId="0" borderId="1" xfId="0" applyFont="1" applyBorder="1" applyAlignment="1">
      <alignment horizontal="center" vertical="top" wrapText="1"/>
    </xf>
    <xf numFmtId="0" fontId="8" fillId="0" borderId="1" xfId="0" applyFont="1" applyBorder="1" applyAlignment="1">
      <alignment horizontal="center" vertical="center" wrapText="1"/>
    </xf>
    <xf numFmtId="0" fontId="8" fillId="0" borderId="1" xfId="0" applyFont="1" applyBorder="1">
      <alignment vertical="center"/>
    </xf>
    <xf numFmtId="0" fontId="9" fillId="0" borderId="1" xfId="0" applyFont="1" applyBorder="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xf>
    <xf numFmtId="0" fontId="9" fillId="0" borderId="1" xfId="0" applyFont="1" applyBorder="1">
      <alignment vertical="center"/>
    </xf>
    <xf numFmtId="0" fontId="8" fillId="0" borderId="1" xfId="0" applyFont="1" applyBorder="1" applyAlignment="1">
      <alignment horizontal="center" vertical="center"/>
    </xf>
    <xf numFmtId="0" fontId="6" fillId="0" borderId="1" xfId="1" applyFont="1" applyFill="1" applyBorder="1" applyAlignment="1">
      <alignment vertical="center" wrapText="1"/>
    </xf>
    <xf numFmtId="0" fontId="9" fillId="0" borderId="1" xfId="4" applyFont="1" applyBorder="1" applyAlignment="1">
      <alignment horizontal="center" vertical="center" wrapText="1"/>
    </xf>
    <xf numFmtId="0" fontId="9" fillId="0" borderId="1" xfId="4" applyFont="1" applyBorder="1" applyAlignment="1">
      <alignment horizontal="center" vertical="center"/>
    </xf>
    <xf numFmtId="0" fontId="13"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9" fillId="0" borderId="0" xfId="0" applyFont="1" applyProtection="1">
      <alignment vertical="center"/>
      <protection locked="0"/>
    </xf>
    <xf numFmtId="0" fontId="9" fillId="0" borderId="0" xfId="2" applyFont="1" applyAlignment="1">
      <alignment horizontal="center" vertical="center" wrapText="1"/>
    </xf>
    <xf numFmtId="0" fontId="9" fillId="0" borderId="0" xfId="2" applyFont="1" applyAlignment="1">
      <alignment horizontal="left" vertical="center" wrapText="1"/>
    </xf>
    <xf numFmtId="0" fontId="9" fillId="0" borderId="0" xfId="2" applyFont="1" applyAlignment="1">
      <alignment vertical="center" wrapText="1"/>
    </xf>
    <xf numFmtId="9" fontId="9" fillId="0" borderId="1" xfId="8" applyFont="1" applyFill="1" applyBorder="1" applyAlignment="1">
      <alignment horizontal="center" vertical="center"/>
    </xf>
    <xf numFmtId="0" fontId="12" fillId="0" borderId="1" xfId="4" applyFont="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7" fillId="0" borderId="1" xfId="1" applyFont="1" applyFill="1" applyBorder="1" applyAlignment="1">
      <alignment horizontal="center" vertical="center"/>
    </xf>
    <xf numFmtId="3" fontId="9" fillId="0" borderId="1" xfId="9" applyNumberFormat="1" applyFont="1" applyFill="1" applyBorder="1" applyAlignment="1">
      <alignment horizontal="right" vertical="center"/>
    </xf>
    <xf numFmtId="0" fontId="5" fillId="3" borderId="1" xfId="1" applyFill="1" applyBorder="1" applyAlignment="1">
      <alignment horizontal="center" vertical="center" wrapText="1"/>
    </xf>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5" fillId="0" borderId="1" xfId="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6" fillId="0" borderId="1" xfId="1" applyFont="1" applyFill="1" applyBorder="1" applyAlignment="1">
      <alignment horizontal="center" vertical="center"/>
    </xf>
    <xf numFmtId="0" fontId="9" fillId="0" borderId="1" xfId="0" applyFont="1" applyBorder="1" applyAlignment="1">
      <alignment vertical="center" wrapText="1"/>
    </xf>
    <xf numFmtId="0" fontId="9" fillId="0" borderId="1" xfId="4" applyFont="1" applyBorder="1" applyAlignment="1">
      <alignment vertical="center" wrapText="1"/>
    </xf>
    <xf numFmtId="0" fontId="9" fillId="0" borderId="1" xfId="4" applyFont="1" applyBorder="1" applyAlignment="1">
      <alignment horizontal="left" vertical="center" wrapText="1"/>
    </xf>
    <xf numFmtId="9" fontId="12" fillId="0" borderId="1" xfId="8" applyFont="1" applyFill="1" applyBorder="1" applyAlignment="1">
      <alignment horizontal="center" vertical="center"/>
    </xf>
    <xf numFmtId="0" fontId="12" fillId="0" borderId="1" xfId="4" applyFont="1" applyBorder="1" applyAlignment="1">
      <alignment vertical="center" wrapText="1"/>
    </xf>
    <xf numFmtId="0" fontId="12" fillId="0" borderId="1" xfId="4" applyFont="1" applyBorder="1" applyAlignment="1">
      <alignment horizontal="left" vertical="center" wrapText="1"/>
    </xf>
    <xf numFmtId="0" fontId="12" fillId="0" borderId="6" xfId="4" applyFont="1" applyBorder="1" applyAlignment="1">
      <alignment horizontal="center" vertical="center" wrapText="1"/>
    </xf>
    <xf numFmtId="0" fontId="5" fillId="0" borderId="6" xfId="1" applyFill="1" applyBorder="1" applyAlignment="1">
      <alignment horizontal="center" vertical="center" wrapText="1"/>
    </xf>
    <xf numFmtId="0" fontId="12" fillId="0" borderId="5" xfId="4" applyFont="1" applyBorder="1" applyAlignment="1">
      <alignment horizontal="center" vertical="center" wrapText="1"/>
    </xf>
    <xf numFmtId="0" fontId="5" fillId="0" borderId="5" xfId="1" applyFill="1" applyBorder="1" applyAlignment="1">
      <alignment horizontal="center" vertical="center" wrapText="1"/>
    </xf>
    <xf numFmtId="0" fontId="12" fillId="0" borderId="0" xfId="4" applyFont="1" applyAlignment="1">
      <alignment horizontal="center" vertical="center" wrapText="1"/>
    </xf>
    <xf numFmtId="0" fontId="11" fillId="0" borderId="0" xfId="0" applyFont="1">
      <alignment vertical="center"/>
    </xf>
    <xf numFmtId="0" fontId="9" fillId="0" borderId="1" xfId="5" applyFont="1" applyBorder="1" applyAlignment="1">
      <alignment horizontal="center" vertical="center"/>
    </xf>
    <xf numFmtId="3" fontId="9" fillId="0" borderId="1" xfId="10" applyNumberFormat="1" applyFont="1" applyBorder="1" applyAlignment="1">
      <alignment horizontal="right" vertical="center"/>
    </xf>
    <xf numFmtId="0" fontId="9" fillId="0" borderId="1" xfId="5" applyFont="1" applyBorder="1">
      <alignment vertical="center"/>
    </xf>
    <xf numFmtId="0" fontId="8" fillId="4" borderId="5" xfId="0" applyFont="1" applyFill="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8" fillId="4"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1" xfId="2" applyFont="1" applyBorder="1" applyAlignment="1">
      <alignment horizontal="left" vertical="center"/>
    </xf>
    <xf numFmtId="0" fontId="8" fillId="0" borderId="1" xfId="0" applyFont="1" applyBorder="1" applyAlignment="1">
      <alignment horizontal="left" vertical="center"/>
    </xf>
    <xf numFmtId="0" fontId="9" fillId="0" borderId="1" xfId="0" applyFont="1" applyBorder="1" applyAlignment="1">
      <alignment horizontal="left" vertical="center"/>
    </xf>
    <xf numFmtId="0" fontId="8" fillId="0" borderId="1" xfId="0" applyFont="1" applyBorder="1" applyAlignment="1">
      <alignment horizontal="center" vertical="top"/>
    </xf>
    <xf numFmtId="0" fontId="6"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5" fillId="0" borderId="4" xfId="1" applyFill="1" applyBorder="1" applyAlignment="1">
      <alignment horizontal="center" vertical="center"/>
    </xf>
    <xf numFmtId="0" fontId="9" fillId="0" borderId="3" xfId="0" applyFont="1" applyBorder="1" applyAlignment="1">
      <alignment horizontal="center" vertical="center"/>
    </xf>
    <xf numFmtId="0" fontId="8" fillId="0" borderId="5" xfId="0" applyFont="1" applyBorder="1" applyAlignment="1">
      <alignment horizontal="center" vertical="center"/>
    </xf>
    <xf numFmtId="0" fontId="11" fillId="0" borderId="1" xfId="0" applyFont="1" applyBorder="1" applyAlignment="1">
      <alignment horizontal="center" vertical="center"/>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8" fillId="0" borderId="1" xfId="0" applyFont="1" applyBorder="1" applyAlignment="1">
      <alignment horizontal="center" vertical="top" wrapText="1"/>
    </xf>
    <xf numFmtId="0" fontId="5" fillId="0" borderId="1" xfId="1" applyFill="1" applyBorder="1" applyAlignment="1">
      <alignment horizontal="center" vertical="center" wrapText="1"/>
    </xf>
    <xf numFmtId="0" fontId="11" fillId="0" borderId="1" xfId="0" applyFont="1" applyBorder="1" applyAlignment="1">
      <alignment horizontal="center" vertical="center" wrapText="1"/>
    </xf>
    <xf numFmtId="9" fontId="9" fillId="0" borderId="1" xfId="0" applyNumberFormat="1" applyFont="1" applyBorder="1" applyAlignment="1">
      <alignment horizontal="center" vertical="center" wrapText="1"/>
    </xf>
    <xf numFmtId="0" fontId="14" fillId="0" borderId="2"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9" fillId="2" borderId="1" xfId="0" applyFont="1" applyFill="1" applyBorder="1" applyAlignment="1" applyProtection="1">
      <alignment horizontal="left" vertical="center" wrapText="1"/>
      <protection locked="0"/>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5" fillId="2" borderId="2" xfId="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protection locked="0"/>
    </xf>
    <xf numFmtId="0" fontId="6" fillId="0" borderId="3" xfId="1" applyFont="1" applyFill="1" applyBorder="1" applyAlignment="1" applyProtection="1">
      <alignment horizontal="center" vertical="center" wrapText="1"/>
      <protection locked="0"/>
    </xf>
    <xf numFmtId="0" fontId="11" fillId="0" borderId="5" xfId="0" applyFont="1" applyBorder="1" applyAlignment="1">
      <alignment horizontal="center" vertical="center"/>
    </xf>
    <xf numFmtId="0" fontId="8" fillId="0" borderId="1" xfId="0" applyFont="1" applyBorder="1" applyAlignment="1" applyProtection="1">
      <alignment horizontal="center" vertical="center"/>
      <protection locked="0"/>
    </xf>
    <xf numFmtId="0" fontId="16" fillId="0" borderId="1" xfId="1" applyFont="1" applyFill="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6" fillId="0" borderId="1" xfId="1" applyFont="1" applyFill="1" applyBorder="1" applyAlignment="1" applyProtection="1">
      <alignment horizontal="left" vertical="center"/>
      <protection locked="0"/>
    </xf>
    <xf numFmtId="0" fontId="10" fillId="0" borderId="1" xfId="0" applyFont="1" applyBorder="1" applyAlignment="1">
      <alignment horizontal="center" vertical="center"/>
    </xf>
    <xf numFmtId="0" fontId="6" fillId="0" borderId="1" xfId="1" applyFont="1" applyFill="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5" fillId="0" borderId="2" xfId="1" applyBorder="1" applyAlignment="1">
      <alignment horizontal="center" vertical="center"/>
    </xf>
    <xf numFmtId="0" fontId="5" fillId="0" borderId="3" xfId="1" applyBorder="1" applyAlignment="1">
      <alignment horizontal="center" vertical="center"/>
    </xf>
  </cellXfs>
  <cellStyles count="11">
    <cellStyle name="Hipervínculo" xfId="1" builtinId="8"/>
    <cellStyle name="Millares [0] 2" xfId="9"/>
    <cellStyle name="Normal" xfId="0" builtinId="0"/>
    <cellStyle name="Normal 11" xfId="5"/>
    <cellStyle name="Normal 11 2" xfId="10"/>
    <cellStyle name="Normal 2" xfId="6"/>
    <cellStyle name="Normal 5" xfId="2"/>
    <cellStyle name="Normal 6" xfId="4"/>
    <cellStyle name="Porcentaje" xfId="8" builtinId="5"/>
    <cellStyle name="Porcentaje 2" xfId="3"/>
    <cellStyle name="Porcentaje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'Primer Informe Parcial-Pp25'!$A$50</c:f>
              <c:strCache>
                <c:ptCount val="1"/>
                <c:pt idx="0">
                  <c:v>Enero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'Primer Informe Parcial-Pp25'!$B$50:$D$50</c:f>
              <c:numCache>
                <c:formatCode>General</c:formatCode>
                <c:ptCount val="3"/>
                <c:pt idx="0" formatCode="0%">
                  <c:v>1</c:v>
                </c:pt>
              </c:numCache>
            </c:numRef>
          </c:val>
          <c:extLst>
            <c:ext xmlns:c16="http://schemas.microsoft.com/office/drawing/2014/chart" uri="{C3380CC4-5D6E-409C-BE32-E72D297353CC}">
              <c16:uniqueId val="{00000000-1CB5-4269-881B-FA301B04116B}"/>
            </c:ext>
          </c:extLst>
        </c:ser>
        <c:ser>
          <c:idx val="1"/>
          <c:order val="1"/>
          <c:tx>
            <c:strRef>
              <c:f>'Primer Informe Parcial-Pp25'!$A$51</c:f>
              <c:strCache>
                <c:ptCount val="1"/>
                <c:pt idx="0">
                  <c:v>Febrero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'Primer Informe Parcial-Pp25'!$B$51:$D$51</c:f>
              <c:numCache>
                <c:formatCode>General</c:formatCode>
                <c:ptCount val="3"/>
                <c:pt idx="0" formatCode="0%">
                  <c:v>1</c:v>
                </c:pt>
              </c:numCache>
            </c:numRef>
          </c:val>
          <c:extLst>
            <c:ext xmlns:c16="http://schemas.microsoft.com/office/drawing/2014/chart" uri="{C3380CC4-5D6E-409C-BE32-E72D297353CC}">
              <c16:uniqueId val="{00000001-1CB5-4269-881B-FA301B04116B}"/>
            </c:ext>
          </c:extLst>
        </c:ser>
        <c:ser>
          <c:idx val="2"/>
          <c:order val="2"/>
          <c:tx>
            <c:strRef>
              <c:f>'Primer Informe Parcial-Pp25'!$A$52</c:f>
              <c:strCache>
                <c:ptCount val="1"/>
                <c:pt idx="0">
                  <c:v>Marzo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'Primer Informe Parcial-Pp25'!$B$52:$D$52</c:f>
              <c:numCache>
                <c:formatCode>General</c:formatCode>
                <c:ptCount val="3"/>
                <c:pt idx="0" formatCode="0%">
                  <c:v>1</c:v>
                </c:pt>
              </c:numCache>
            </c:numRef>
          </c:val>
          <c:extLst>
            <c:ext xmlns:c16="http://schemas.microsoft.com/office/drawing/2014/chart" uri="{C3380CC4-5D6E-409C-BE32-E72D297353CC}">
              <c16:uniqueId val="{00000000-0060-4E77-86AA-A4A535060D76}"/>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majorTickMark val="none"/>
        <c:minorTickMark val="none"/>
        <c:tickLblPos val="nextTo"/>
        <c:crossAx val="302307936"/>
        <c:crosses val="autoZero"/>
        <c:auto val="1"/>
        <c:lblAlgn val="ctr"/>
        <c:lblOffset val="100"/>
        <c:noMultiLvlLbl val="0"/>
      </c:catAx>
      <c:valAx>
        <c:axId val="302307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a:noFill/>
        </a:ln>
        <a:effectLst/>
      </c:spPr>
    </c:plotArea>
    <c:legend>
      <c:legendPos val="r"/>
      <c:layout>
        <c:manualLayout>
          <c:xMode val="edge"/>
          <c:yMode val="edge"/>
          <c:x val="0.93624456843718395"/>
          <c:y val="4.7729833522822777E-2"/>
          <c:w val="4.6065565848652984E-2"/>
          <c:h val="0.363854809400411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018538378543117E-2"/>
          <c:y val="6.3452551591976228E-2"/>
          <c:w val="0.90891981529283628"/>
          <c:h val="0.75889251704003557"/>
        </c:manualLayout>
      </c:layout>
      <c:barChart>
        <c:barDir val="bar"/>
        <c:grouping val="clustered"/>
        <c:varyColors val="0"/>
        <c:ser>
          <c:idx val="1"/>
          <c:order val="0"/>
          <c:tx>
            <c:strRef>
              <c:f>'Primer Informe Parcial-Pp25'!$A$43</c:f>
              <c:strCache>
                <c:ptCount val="1"/>
                <c:pt idx="0">
                  <c:v>Enero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'Primer Informe Parcial-Pp25'!$B$43:$D$43</c15:sqref>
                  </c15:fullRef>
                </c:ext>
              </c:extLst>
              <c:f>'Primer Informe Parcial-Pp25'!$B$43:$C$43</c:f>
              <c:numCache>
                <c:formatCode>General</c:formatCode>
                <c:ptCount val="2"/>
                <c:pt idx="0" formatCode="0%">
                  <c:v>1</c:v>
                </c:pt>
              </c:numCache>
            </c:numRef>
          </c:val>
          <c:extLst>
            <c:ext xmlns:c16="http://schemas.microsoft.com/office/drawing/2014/chart" uri="{C3380CC4-5D6E-409C-BE32-E72D297353CC}">
              <c16:uniqueId val="{0000000F-7D28-45B1-9DAC-6C484F44FBFF}"/>
            </c:ext>
          </c:extLst>
        </c:ser>
        <c:ser>
          <c:idx val="0"/>
          <c:order val="1"/>
          <c:tx>
            <c:strRef>
              <c:f>'Primer Informe Parcial-Pp25'!$A$44</c:f>
              <c:strCache>
                <c:ptCount val="1"/>
                <c:pt idx="0">
                  <c:v>Febrero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'Primer Informe Parcial-Pp25'!$B$44:$D$44</c15:sqref>
                  </c15:fullRef>
                </c:ext>
              </c:extLst>
              <c:f>'Primer Informe Parcial-Pp25'!$B$44:$C$44</c:f>
              <c:numCache>
                <c:formatCode>General</c:formatCode>
                <c:ptCount val="2"/>
                <c:pt idx="0" formatCode="0%">
                  <c:v>1</c:v>
                </c:pt>
              </c:numCache>
            </c:numRef>
          </c:val>
          <c:extLst>
            <c:ext xmlns:c16="http://schemas.microsoft.com/office/drawing/2014/chart" uri="{C3380CC4-5D6E-409C-BE32-E72D297353CC}">
              <c16:uniqueId val="{0000000E-7D28-45B1-9DAC-6C484F44FBFF}"/>
            </c:ext>
          </c:extLst>
        </c:ser>
        <c:ser>
          <c:idx val="2"/>
          <c:order val="2"/>
          <c:tx>
            <c:strRef>
              <c:f>'Primer Informe Parcial-Pp25'!$A$45</c:f>
              <c:strCache>
                <c:ptCount val="1"/>
                <c:pt idx="0">
                  <c:v>Marzo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'Primer Informe Parcial-Pp25'!$B$45:$D$45</c15:sqref>
                  </c15:fullRef>
                </c:ext>
              </c:extLst>
              <c:f>'Primer Informe Parcial-Pp25'!$B$45:$C$45</c:f>
              <c:numCache>
                <c:formatCode>General</c:formatCode>
                <c:ptCount val="2"/>
                <c:pt idx="0" formatCode="0%">
                  <c:v>1</c:v>
                </c:pt>
              </c:numCache>
            </c:numRef>
          </c:val>
          <c:extLst>
            <c:ext xmlns:c16="http://schemas.microsoft.com/office/drawing/2014/chart" uri="{C3380CC4-5D6E-409C-BE32-E72D297353CC}">
              <c16:uniqueId val="{00000000-1FE1-4775-B5B3-ADF8930B4C7D}"/>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numFmt formatCode="General" sourceLinked="1"/>
        <c:majorTickMark val="none"/>
        <c:minorTickMark val="none"/>
        <c:tickLblPos val="nextTo"/>
        <c:crossAx val="302307936"/>
        <c:crosses val="autoZero"/>
        <c:auto val="1"/>
        <c:lblAlgn val="ctr"/>
        <c:lblOffset val="100"/>
        <c:noMultiLvlLbl val="0"/>
      </c:catAx>
      <c:valAx>
        <c:axId val="302307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w="25400">
          <a:noFill/>
        </a:ln>
        <a:effectLst/>
      </c:spPr>
    </c:plotArea>
    <c:legend>
      <c:legendPos val="r"/>
      <c:layout>
        <c:manualLayout>
          <c:xMode val="edge"/>
          <c:yMode val="edge"/>
          <c:x val="0.93244784473051479"/>
          <c:y val="8.4145411264687622E-2"/>
          <c:w val="4.6149579856915222E-2"/>
          <c:h val="0.308885165064290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ES" sz="1000" b="0" i="0" u="none" strike="noStrike" kern="1200" spc="0" baseline="0">
                <a:solidFill>
                  <a:schemeClr val="tx1">
                    <a:lumMod val="65000"/>
                    <a:lumOff val="35000"/>
                  </a:schemeClr>
                </a:solidFill>
                <a:latin typeface="+mn-lt"/>
                <a:ea typeface="+mn-ea"/>
                <a:cs typeface="+mn-cs"/>
              </a:defRPr>
            </a:pPr>
            <a:r>
              <a:rPr lang="es-PY" sz="1000"/>
              <a:t>Ejecución de</a:t>
            </a:r>
            <a:r>
              <a:rPr lang="es-PY" sz="1000" baseline="0"/>
              <a:t> metas</a:t>
            </a:r>
            <a:endParaRPr lang="es-PY" sz="1000"/>
          </a:p>
        </c:rich>
      </c:tx>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cat>
            <c:strRef>
              <c:f>[1]GABINETE!$C$13:$C$15</c:f>
              <c:strCache>
                <c:ptCount val="3"/>
                <c:pt idx="0">
                  <c:v>284 estaciones de servicio habilitadas para Dic-2023</c:v>
                </c:pt>
                <c:pt idx="1">
                  <c:v>12  EESS propias para el 2023</c:v>
                </c:pt>
                <c:pt idx="2">
                  <c:v>20.000.000 m3 de alcohol producidos para Dic-2023.</c:v>
                </c:pt>
              </c:strCache>
            </c:strRef>
          </c:cat>
          <c:val>
            <c:numRef>
              <c:f>[1]GABINETE!$F$13:$F$15</c:f>
              <c:numCache>
                <c:formatCode>General</c:formatCode>
                <c:ptCount val="3"/>
                <c:pt idx="0">
                  <c:v>0.87676056338028174</c:v>
                </c:pt>
                <c:pt idx="1">
                  <c:v>0.66666666666666663</c:v>
                </c:pt>
                <c:pt idx="2">
                  <c:v>0</c:v>
                </c:pt>
              </c:numCache>
            </c:numRef>
          </c:val>
          <c:extLst>
            <c:ext xmlns:c16="http://schemas.microsoft.com/office/drawing/2014/chart" uri="{C3380CC4-5D6E-409C-BE32-E72D297353CC}">
              <c16:uniqueId val="{00000000-EE0E-4A26-9E2C-910A8AD9C97A}"/>
            </c:ext>
          </c:extLst>
        </c:ser>
        <c:dLbls>
          <c:showLegendKey val="0"/>
          <c:showVal val="0"/>
          <c:showCatName val="0"/>
          <c:showSerName val="0"/>
          <c:showPercent val="0"/>
          <c:showBubbleSize val="0"/>
        </c:dLbls>
        <c:gapWidth val="50"/>
        <c:axId val="81715968"/>
        <c:axId val="81717504"/>
      </c:barChart>
      <c:catAx>
        <c:axId val="81715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PY"/>
          </a:p>
        </c:txPr>
        <c:crossAx val="81717504"/>
        <c:crosses val="autoZero"/>
        <c:auto val="1"/>
        <c:lblAlgn val="l"/>
        <c:lblOffset val="100"/>
        <c:noMultiLvlLbl val="0"/>
      </c:catAx>
      <c:valAx>
        <c:axId val="817175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800" b="0" i="0" u="none" strike="noStrike" kern="1200" baseline="0">
                <a:solidFill>
                  <a:schemeClr val="tx1">
                    <a:lumMod val="65000"/>
                    <a:lumOff val="35000"/>
                  </a:schemeClr>
                </a:solidFill>
                <a:latin typeface="+mn-lt"/>
                <a:ea typeface="+mn-ea"/>
                <a:cs typeface="+mn-cs"/>
              </a:defRPr>
            </a:pPr>
            <a:endParaRPr lang="es-PY"/>
          </a:p>
        </c:txPr>
        <c:crossAx val="81715968"/>
        <c:crosses val="autoZero"/>
        <c:crossBetween val="between"/>
      </c:valAx>
      <c:spPr>
        <a:noFill/>
        <a:ln cmpd="sng">
          <a:solidFill>
            <a:schemeClr val="accent1"/>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PY"/>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47825577047354E-2"/>
          <c:y val="8.1367529764018148E-2"/>
          <c:w val="0.92114449950939581"/>
          <c:h val="0.76811428614141186"/>
        </c:manualLayout>
      </c:layout>
      <c:barChart>
        <c:barDir val="bar"/>
        <c:grouping val="clustered"/>
        <c:varyColors val="0"/>
        <c:ser>
          <c:idx val="0"/>
          <c:order val="0"/>
          <c:tx>
            <c:strRef>
              <c:f>'Primer Informe Parcial-Pp25'!$A$63</c:f>
              <c:strCache>
                <c:ptCount val="1"/>
                <c:pt idx="0">
                  <c:v>Marzo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'Primer Informe Parcial-Pp25'!$B$63</c:f>
              <c:numCache>
                <c:formatCode>General</c:formatCode>
                <c:ptCount val="1"/>
                <c:pt idx="0">
                  <c:v>0</c:v>
                </c:pt>
              </c:numCache>
            </c:numRef>
          </c:val>
          <c:extLst>
            <c:ext xmlns:c16="http://schemas.microsoft.com/office/drawing/2014/chart" uri="{C3380CC4-5D6E-409C-BE32-E72D297353CC}">
              <c16:uniqueId val="{00000002-D769-48A0-9A76-2951CE851ECE}"/>
            </c:ext>
          </c:extLst>
        </c:ser>
        <c:ser>
          <c:idx val="1"/>
          <c:order val="1"/>
          <c:tx>
            <c:strRef>
              <c:f>'Primer Informe Parcial-Pp25'!$A$62</c:f>
              <c:strCache>
                <c:ptCount val="1"/>
                <c:pt idx="0">
                  <c:v>Febrero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'Primer Informe Parcial-Pp25'!$B$62</c:f>
              <c:numCache>
                <c:formatCode>General</c:formatCode>
                <c:ptCount val="1"/>
                <c:pt idx="0">
                  <c:v>0</c:v>
                </c:pt>
              </c:numCache>
            </c:numRef>
          </c:val>
          <c:extLst>
            <c:ext xmlns:c16="http://schemas.microsoft.com/office/drawing/2014/chart" uri="{C3380CC4-5D6E-409C-BE32-E72D297353CC}">
              <c16:uniqueId val="{00000003-D769-48A0-9A76-2951CE851ECE}"/>
            </c:ext>
          </c:extLst>
        </c:ser>
        <c:ser>
          <c:idx val="2"/>
          <c:order val="2"/>
          <c:tx>
            <c:strRef>
              <c:f>'Primer Informe Parcial-Pp25'!$A$61</c:f>
              <c:strCache>
                <c:ptCount val="1"/>
                <c:pt idx="0">
                  <c:v>Enero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'Primer Informe Parcial-Pp25'!$B$61</c:f>
              <c:numCache>
                <c:formatCode>General</c:formatCode>
                <c:ptCount val="1"/>
                <c:pt idx="0">
                  <c:v>0</c:v>
                </c:pt>
              </c:numCache>
            </c:numRef>
          </c:val>
          <c:extLst>
            <c:ext xmlns:c16="http://schemas.microsoft.com/office/drawing/2014/chart" uri="{C3380CC4-5D6E-409C-BE32-E72D297353CC}">
              <c16:uniqueId val="{00000004-D769-48A0-9A76-2951CE851ECE}"/>
            </c:ext>
          </c:extLst>
        </c:ser>
        <c:dLbls>
          <c:showLegendKey val="0"/>
          <c:showVal val="0"/>
          <c:showCatName val="0"/>
          <c:showSerName val="0"/>
          <c:showPercent val="0"/>
          <c:showBubbleSize val="0"/>
        </c:dLbls>
        <c:gapWidth val="182"/>
        <c:axId val="302307280"/>
        <c:axId val="302307936"/>
      </c:barChart>
      <c:catAx>
        <c:axId val="302307280"/>
        <c:scaling>
          <c:orientation val="minMax"/>
        </c:scaling>
        <c:delete val="1"/>
        <c:axPos val="l"/>
        <c:numFmt formatCode="General" sourceLinked="1"/>
        <c:majorTickMark val="none"/>
        <c:minorTickMark val="none"/>
        <c:tickLblPos val="nextTo"/>
        <c:crossAx val="302307936"/>
        <c:crosses val="autoZero"/>
        <c:auto val="1"/>
        <c:lblAlgn val="ctr"/>
        <c:lblOffset val="100"/>
        <c:noMultiLvlLbl val="0"/>
      </c:catAx>
      <c:valAx>
        <c:axId val="302307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302307280"/>
        <c:crosses val="autoZero"/>
        <c:crossBetween val="between"/>
      </c:valAx>
      <c:spPr>
        <a:noFill/>
        <a:ln>
          <a:noFill/>
        </a:ln>
        <a:effectLst/>
      </c:spPr>
    </c:plotArea>
    <c:legend>
      <c:legendPos val="r"/>
      <c:layout>
        <c:manualLayout>
          <c:xMode val="edge"/>
          <c:yMode val="edge"/>
          <c:x val="0.86889111148677411"/>
          <c:y val="0.13340724400983747"/>
          <c:w val="5.5884072378510133E-2"/>
          <c:h val="0.646063302051097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PY"/>
              <a:t>Ejecución de metas</a:t>
            </a:r>
          </a:p>
        </c:rich>
      </c:tx>
      <c:layout/>
      <c:overlay val="0"/>
      <c:spPr>
        <a:noFill/>
        <a:ln>
          <a:noFill/>
        </a:ln>
        <a:effectLst/>
      </c:spPr>
    </c:title>
    <c:autoTitleDeleted val="0"/>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Pt>
            <c:idx val="2"/>
            <c:invertIfNegative val="0"/>
            <c:bubble3D val="0"/>
            <c:extLst>
              <c:ext xmlns:c16="http://schemas.microsoft.com/office/drawing/2014/chart" uri="{C3380CC4-5D6E-409C-BE32-E72D297353CC}">
                <c16:uniqueId val="{00000004-E80C-4931-8CF0-404F8C01C51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PY"/>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'[2]MATRIZ RCC_23'!$C$93:$C$95</c:f>
              <c:strCache>
                <c:ptCount val="3"/>
                <c:pt idx="0">
                  <c:v>787.500.000 litros para Dic-2026</c:v>
                </c:pt>
                <c:pt idx="1">
                  <c:v>7  Bloques para Dic-2026</c:v>
                </c:pt>
                <c:pt idx="2">
                  <c:v>22.400.000 litros de alcohol producidos para Dic-2026</c:v>
                </c:pt>
              </c:strCache>
            </c:strRef>
          </c:cat>
          <c:val>
            <c:numRef>
              <c:f>'[2]MATRIZ RCC_23'!$E$93:$E$95</c:f>
              <c:numCache>
                <c:formatCode>General</c:formatCode>
                <c:ptCount val="3"/>
                <c:pt idx="0">
                  <c:v>0.17679893968253968</c:v>
                </c:pt>
                <c:pt idx="1">
                  <c:v>0.7142857142857143</c:v>
                </c:pt>
                <c:pt idx="2">
                  <c:v>0</c:v>
                </c:pt>
              </c:numCache>
            </c:numRef>
          </c:val>
          <c:extLst>
            <c:ext xmlns:c16="http://schemas.microsoft.com/office/drawing/2014/chart" uri="{C3380CC4-5D6E-409C-BE32-E72D297353CC}">
              <c16:uniqueId val="{00000005-E80C-4931-8CF0-404F8C01C513}"/>
            </c:ext>
          </c:extLst>
        </c:ser>
        <c:dLbls>
          <c:dLblPos val="inEnd"/>
          <c:showLegendKey val="0"/>
          <c:showVal val="1"/>
          <c:showCatName val="0"/>
          <c:showSerName val="0"/>
          <c:showPercent val="0"/>
          <c:showBubbleSize val="0"/>
        </c:dLbls>
        <c:gapWidth val="65"/>
        <c:axId val="81715968"/>
        <c:axId val="81717504"/>
      </c:barChart>
      <c:catAx>
        <c:axId val="8171596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PY"/>
          </a:p>
        </c:txPr>
        <c:crossAx val="81717504"/>
        <c:crosses val="autoZero"/>
        <c:auto val="1"/>
        <c:lblAlgn val="l"/>
        <c:lblOffset val="100"/>
        <c:noMultiLvlLbl val="0"/>
      </c:catAx>
      <c:valAx>
        <c:axId val="8171750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PY"/>
          </a:p>
        </c:txPr>
        <c:crossAx val="8171596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800" b="1" i="0" baseline="0">
                <a:effectLst/>
              </a:rPr>
              <a:t>VENTAS PETROPAR ( LITROS) </a:t>
            </a:r>
            <a:endParaRPr lang="es-PY">
              <a:effectLst/>
            </a:endParaRP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PY"/>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263301788744"/>
          <c:y val="0.12855276154996753"/>
          <c:w val="0.80217898943251831"/>
          <c:h val="0.71909547596872969"/>
        </c:manualLayout>
      </c:layout>
      <c:bar3D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Pt>
            <c:idx val="0"/>
            <c:invertIfNegative val="0"/>
            <c:bubble3D val="0"/>
            <c:extLst>
              <c:ext xmlns:c16="http://schemas.microsoft.com/office/drawing/2014/chart" uri="{C3380CC4-5D6E-409C-BE32-E72D297353CC}">
                <c16:uniqueId val="{00000000-64A9-4173-B525-D83C35F13F9A}"/>
              </c:ext>
            </c:extLst>
          </c:dPt>
          <c:dPt>
            <c:idx val="1"/>
            <c:invertIfNegative val="0"/>
            <c:bubble3D val="0"/>
            <c:extLst>
              <c:ext xmlns:c16="http://schemas.microsoft.com/office/drawing/2014/chart" uri="{C3380CC4-5D6E-409C-BE32-E72D297353CC}">
                <c16:uniqueId val="{00000001-64A9-4173-B525-D83C35F13F9A}"/>
              </c:ext>
            </c:extLst>
          </c:dPt>
          <c:dPt>
            <c:idx val="2"/>
            <c:invertIfNegative val="0"/>
            <c:bubble3D val="0"/>
            <c:extLst>
              <c:ext xmlns:c16="http://schemas.microsoft.com/office/drawing/2014/chart" uri="{C3380CC4-5D6E-409C-BE32-E72D297353CC}">
                <c16:uniqueId val="{00000002-64A9-4173-B525-D83C35F13F9A}"/>
              </c:ext>
            </c:extLst>
          </c:dPt>
          <c:dLbls>
            <c:dLbl>
              <c:idx val="0"/>
              <c:layout>
                <c:manualLayout>
                  <c:x val="6.8988158381177445E-3"/>
                  <c:y val="-1.7140068760315704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PY"/>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4A9-4173-B525-D83C35F13F9A}"/>
                </c:ext>
              </c:extLst>
            </c:dLbl>
            <c:dLbl>
              <c:idx val="1"/>
              <c:layout>
                <c:manualLayout>
                  <c:x val="1.4172314677059364E-3"/>
                  <c:y val="-2.5543984777784745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PY"/>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4A9-4173-B525-D83C35F13F9A}"/>
                </c:ext>
              </c:extLst>
            </c:dLbl>
            <c:dLbl>
              <c:idx val="2"/>
              <c:layout>
                <c:manualLayout>
                  <c:x val="3.8006981712954782E-3"/>
                  <c:y val="-1.8033265225111065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PY"/>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4A9-4173-B525-D83C35F13F9A}"/>
                </c:ext>
              </c:extLst>
            </c:dLbl>
            <c:dLbl>
              <c:idx val="3"/>
              <c:layout>
                <c:manualLayout>
                  <c:x val="2.171760799529463E-3"/>
                  <c:y val="-6.0606060606060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A9-4173-B525-D83C35F13F9A}"/>
                </c:ext>
              </c:extLst>
            </c:dLbl>
            <c:dLbl>
              <c:idx val="4"/>
              <c:layout>
                <c:manualLayout>
                  <c:x val="0"/>
                  <c:y val="-6.0606060606060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A9-4173-B525-D83C35F13F9A}"/>
                </c:ext>
              </c:extLst>
            </c:dLbl>
            <c:dLbl>
              <c:idx val="5"/>
              <c:layout>
                <c:manualLayout>
                  <c:x val="-1.0858803997647315E-3"/>
                  <c:y val="-5.6565656565656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A9-4173-B525-D83C35F13F9A}"/>
                </c:ext>
              </c:extLst>
            </c:dLbl>
            <c:dLbl>
              <c:idx val="6"/>
              <c:layout>
                <c:manualLayout>
                  <c:x val="1.3540307416154312E-3"/>
                  <c:y val="-1.60356336190215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A9-4173-B525-D83C35F13F9A}"/>
                </c:ext>
              </c:extLst>
            </c:dLbl>
            <c:dLbl>
              <c:idx val="7"/>
              <c:layout>
                <c:manualLayout>
                  <c:x val="1.3540307416154312E-2"/>
                  <c:y val="-1.33630280158512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A9-4173-B525-D83C35F13F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PY"/>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[3]Sheet1!$B$17:$D$17</c:f>
              <c:strCache>
                <c:ptCount val="3"/>
                <c:pt idx="0">
                  <c:v>Enero</c:v>
                </c:pt>
                <c:pt idx="1">
                  <c:v>Febrero</c:v>
                </c:pt>
                <c:pt idx="2">
                  <c:v>Marzo</c:v>
                </c:pt>
              </c:strCache>
            </c:strRef>
          </c:cat>
          <c:val>
            <c:numRef>
              <c:f>[3]Sheet1!$B$27:$D$27</c:f>
              <c:numCache>
                <c:formatCode>General</c:formatCode>
                <c:ptCount val="3"/>
                <c:pt idx="0">
                  <c:v>51712610</c:v>
                </c:pt>
                <c:pt idx="1">
                  <c:v>55863585.263157897</c:v>
                </c:pt>
                <c:pt idx="2">
                  <c:v>78192970</c:v>
                </c:pt>
              </c:numCache>
            </c:numRef>
          </c:val>
          <c:extLst>
            <c:ext xmlns:c16="http://schemas.microsoft.com/office/drawing/2014/chart" uri="{C3380CC4-5D6E-409C-BE32-E72D297353CC}">
              <c16:uniqueId val="{00000008-64A9-4173-B525-D83C35F13F9A}"/>
            </c:ext>
          </c:extLst>
        </c:ser>
        <c:dLbls>
          <c:showLegendKey val="0"/>
          <c:showVal val="0"/>
          <c:showCatName val="0"/>
          <c:showSerName val="0"/>
          <c:showPercent val="0"/>
          <c:showBubbleSize val="0"/>
        </c:dLbls>
        <c:gapWidth val="500"/>
        <c:shape val="box"/>
        <c:axId val="91136000"/>
        <c:axId val="91137536"/>
        <c:axId val="0"/>
      </c:bar3DChart>
      <c:catAx>
        <c:axId val="9113600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PY"/>
          </a:p>
        </c:txPr>
        <c:crossAx val="91137536"/>
        <c:crosses val="autoZero"/>
        <c:auto val="1"/>
        <c:lblAlgn val="ctr"/>
        <c:lblOffset val="100"/>
        <c:noMultiLvlLbl val="0"/>
      </c:catAx>
      <c:valAx>
        <c:axId val="9113753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litros</a:t>
                </a:r>
              </a:p>
            </c:rich>
          </c:tx>
          <c:layout>
            <c:manualLayout>
              <c:xMode val="edge"/>
              <c:yMode val="edge"/>
              <c:x val="5.2242798094956661E-2"/>
              <c:y val="0.5074314334561391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PY"/>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PY"/>
          </a:p>
        </c:txPr>
        <c:crossAx val="91136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PY"/>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chart" Target="../charts/chart3.xml"/><Relationship Id="rId7" Type="http://schemas.openxmlformats.org/officeDocument/2006/relationships/image" Target="../media/image2.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10" Type="http://schemas.openxmlformats.org/officeDocument/2006/relationships/chart" Target="../charts/chart6.xml"/><Relationship Id="rId4" Type="http://schemas.openxmlformats.org/officeDocument/2006/relationships/chart" Target="../charts/chart4.xml"/><Relationship Id="rId9"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0</xdr:col>
      <xdr:colOff>107155</xdr:colOff>
      <xdr:row>52</xdr:row>
      <xdr:rowOff>317265</xdr:rowOff>
    </xdr:from>
    <xdr:to>
      <xdr:col>6</xdr:col>
      <xdr:colOff>2400300</xdr:colOff>
      <xdr:row>52</xdr:row>
      <xdr:rowOff>2084294</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83342</xdr:colOff>
      <xdr:row>45</xdr:row>
      <xdr:rowOff>170890</xdr:rowOff>
    </xdr:from>
    <xdr:to>
      <xdr:col>6</xdr:col>
      <xdr:colOff>2354034</xdr:colOff>
      <xdr:row>45</xdr:row>
      <xdr:rowOff>2252382</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131</xdr:row>
      <xdr:rowOff>0</xdr:rowOff>
    </xdr:from>
    <xdr:to>
      <xdr:col>6</xdr:col>
      <xdr:colOff>1047750</xdr:colOff>
      <xdr:row>131</xdr:row>
      <xdr:rowOff>0</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32015</xdr:colOff>
      <xdr:row>63</xdr:row>
      <xdr:rowOff>278546</xdr:rowOff>
    </xdr:from>
    <xdr:to>
      <xdr:col>6</xdr:col>
      <xdr:colOff>2440479</xdr:colOff>
      <xdr:row>63</xdr:row>
      <xdr:rowOff>2386853</xdr:rowOff>
    </xdr:to>
    <xdr:graphicFrame macro="">
      <xdr:nvGraphicFramePr>
        <xdr:cNvPr id="10" name="Gráfico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100852</xdr:colOff>
      <xdr:row>131</xdr:row>
      <xdr:rowOff>156881</xdr:rowOff>
    </xdr:from>
    <xdr:to>
      <xdr:col>6</xdr:col>
      <xdr:colOff>2554940</xdr:colOff>
      <xdr:row>131</xdr:row>
      <xdr:rowOff>2390774</xdr:rowOff>
    </xdr:to>
    <xdr:graphicFrame macro="">
      <xdr:nvGraphicFramePr>
        <xdr:cNvPr id="12" name="Gráfico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28576</xdr:colOff>
      <xdr:row>174</xdr:row>
      <xdr:rowOff>51707</xdr:rowOff>
    </xdr:from>
    <xdr:to>
      <xdr:col>6</xdr:col>
      <xdr:colOff>2598964</xdr:colOff>
      <xdr:row>174</xdr:row>
      <xdr:rowOff>5170714</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a:stretch>
          <a:fillRect/>
        </a:stretch>
      </xdr:blipFill>
      <xdr:spPr>
        <a:xfrm>
          <a:off x="28576" y="72223993"/>
          <a:ext cx="12585245" cy="5119007"/>
        </a:xfrm>
        <a:prstGeom prst="rect">
          <a:avLst/>
        </a:prstGeom>
      </xdr:spPr>
    </xdr:pic>
    <xdr:clientData/>
  </xdr:twoCellAnchor>
  <xdr:oneCellAnchor>
    <xdr:from>
      <xdr:col>0</xdr:col>
      <xdr:colOff>0</xdr:colOff>
      <xdr:row>119</xdr:row>
      <xdr:rowOff>211228</xdr:rowOff>
    </xdr:from>
    <xdr:ext cx="5782236" cy="2846294"/>
    <xdr:pic>
      <xdr:nvPicPr>
        <xdr:cNvPr id="13" name="image1.jpg">
          <a:extLst>
            <a:ext uri="{FF2B5EF4-FFF2-40B4-BE49-F238E27FC236}">
              <a16:creationId xmlns:a16="http://schemas.microsoft.com/office/drawing/2014/main" id="{00000000-0008-0000-0000-00000D000000}"/>
            </a:ext>
          </a:extLst>
        </xdr:cNvPr>
        <xdr:cNvPicPr preferRelativeResize="0"/>
      </xdr:nvPicPr>
      <xdr:blipFill rotWithShape="1">
        <a:blip xmlns:r="http://schemas.openxmlformats.org/officeDocument/2006/relationships" r:embed="rId7" cstate="print"/>
        <a:srcRect l="3437" t="22302" r="3115" b="23742"/>
        <a:stretch/>
      </xdr:blipFill>
      <xdr:spPr>
        <a:xfrm>
          <a:off x="0" y="47417128"/>
          <a:ext cx="5782236" cy="2846294"/>
        </a:xfrm>
        <a:prstGeom prst="rect">
          <a:avLst/>
        </a:prstGeom>
        <a:noFill/>
      </xdr:spPr>
    </xdr:pic>
    <xdr:clientData fLocksWithSheet="0"/>
  </xdr:oneCellAnchor>
  <xdr:twoCellAnchor editAs="oneCell">
    <xdr:from>
      <xdr:col>3</xdr:col>
      <xdr:colOff>1423709</xdr:colOff>
      <xdr:row>119</xdr:row>
      <xdr:rowOff>9525</xdr:rowOff>
    </xdr:from>
    <xdr:to>
      <xdr:col>4</xdr:col>
      <xdr:colOff>1785097</xdr:colOff>
      <xdr:row>119</xdr:row>
      <xdr:rowOff>3310064</xdr:rowOff>
    </xdr:to>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33834" y="47215425"/>
          <a:ext cx="2409263" cy="3300539"/>
        </a:xfrm>
        <a:prstGeom prst="rect">
          <a:avLst/>
        </a:prstGeom>
      </xdr:spPr>
    </xdr:pic>
    <xdr:clientData/>
  </xdr:twoCellAnchor>
  <xdr:twoCellAnchor editAs="oneCell">
    <xdr:from>
      <xdr:col>5</xdr:col>
      <xdr:colOff>215005</xdr:colOff>
      <xdr:row>119</xdr:row>
      <xdr:rowOff>317123</xdr:rowOff>
    </xdr:from>
    <xdr:to>
      <xdr:col>6</xdr:col>
      <xdr:colOff>2483826</xdr:colOff>
      <xdr:row>119</xdr:row>
      <xdr:rowOff>3051358</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939905" y="47523023"/>
          <a:ext cx="3564221" cy="2734235"/>
        </a:xfrm>
        <a:prstGeom prst="rect">
          <a:avLst/>
        </a:prstGeom>
      </xdr:spPr>
    </xdr:pic>
    <xdr:clientData/>
  </xdr:twoCellAnchor>
  <xdr:twoCellAnchor>
    <xdr:from>
      <xdr:col>0</xdr:col>
      <xdr:colOff>40824</xdr:colOff>
      <xdr:row>183</xdr:row>
      <xdr:rowOff>149678</xdr:rowOff>
    </xdr:from>
    <xdr:to>
      <xdr:col>6</xdr:col>
      <xdr:colOff>2449286</xdr:colOff>
      <xdr:row>183</xdr:row>
      <xdr:rowOff>5116286</xdr:rowOff>
    </xdr:to>
    <xdr:graphicFrame macro="">
      <xdr:nvGraphicFramePr>
        <xdr:cNvPr id="17" name="Gráfico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185\Gabinete\Planificaci&#243;n\MECIP\2023\GAB-Matriz-Rendici&#243;n%20de%20Cuentas%20-%20Ejercicio%20Fiscal%202023%20-%20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diaz/Downloads/a.%20Matriz%20Rendici&#243;n%20de%20Cuentas%202026_Primer%20Informe%20Parcial_Enero_Febrero_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0.0.185\Gabinete\Planificaci&#243;n\POA\2026\STP%20cargar%20venta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BINETE"/>
      <sheetName val="Para Transparencia"/>
      <sheetName val="Hoja1"/>
    </sheetNames>
    <sheetDataSet>
      <sheetData sheetId="0">
        <row r="13">
          <cell r="C13" t="str">
            <v>284 estaciones de servicio habilitadas para Dic-2023</v>
          </cell>
          <cell r="F13">
            <v>0.87676056338028174</v>
          </cell>
        </row>
        <row r="14">
          <cell r="C14" t="str">
            <v>12  EESS propias para el 2023</v>
          </cell>
          <cell r="F14">
            <v>0.66666666666666663</v>
          </cell>
        </row>
        <row r="15">
          <cell r="C15" t="str">
            <v>20.000.000 m3 de alcohol producidos para Dic-2023.</v>
          </cell>
          <cell r="F15">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93">
          <cell r="C93" t="str">
            <v>787.500.000 litros para Dic-2026</v>
          </cell>
          <cell r="E93">
            <v>0.17679893968253968</v>
          </cell>
        </row>
        <row r="94">
          <cell r="C94" t="str">
            <v>7  Bloques para Dic-2026</v>
          </cell>
          <cell r="E94">
            <v>0.7142857142857143</v>
          </cell>
        </row>
        <row r="95">
          <cell r="C95" t="str">
            <v>22.400.000 litros de alcohol producidos para Dic-2026</v>
          </cell>
          <cell r="E95">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7">
          <cell r="B17" t="str">
            <v>Enero</v>
          </cell>
          <cell r="C17" t="str">
            <v>Febrero</v>
          </cell>
          <cell r="D17" t="str">
            <v>Marzo</v>
          </cell>
        </row>
        <row r="27">
          <cell r="B27">
            <v>51712610</v>
          </cell>
          <cell r="C27">
            <v>55863585.263157897</v>
          </cell>
          <cell r="D27">
            <v>78192970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etropar.gov.py/?page_id=5192" TargetMode="External"/><Relationship Id="rId13" Type="http://schemas.openxmlformats.org/officeDocument/2006/relationships/hyperlink" Target="https://www.petropar.gov.py/?page_id=7661" TargetMode="External"/><Relationship Id="rId18" Type="http://schemas.openxmlformats.org/officeDocument/2006/relationships/hyperlink" Target="https://denuncias.gov.py/portal-publico" TargetMode="External"/><Relationship Id="rId26" Type="http://schemas.openxmlformats.org/officeDocument/2006/relationships/hyperlink" Target="https://www.contrataciones.gov.py/sin-difusion-convocatoria/excepcion_adj/e334ce1c-a6c8-4bfc-b8dd-f51ce467aa89.html" TargetMode="External"/><Relationship Id="rId39" Type="http://schemas.openxmlformats.org/officeDocument/2006/relationships/hyperlink" Target="https://www.petropar.gov.py/?page_id=7660" TargetMode="External"/><Relationship Id="rId3" Type="http://schemas.openxmlformats.org/officeDocument/2006/relationships/hyperlink" Target="https://datos.sfp.gov.py/visualizaciones/oee" TargetMode="External"/><Relationship Id="rId21" Type="http://schemas.openxmlformats.org/officeDocument/2006/relationships/hyperlink" Target="https://www.petropar.gov.py/?page_id=7373" TargetMode="External"/><Relationship Id="rId34" Type="http://schemas.openxmlformats.org/officeDocument/2006/relationships/hyperlink" Target="https://www.petropar.gov.py/?page_id=5158" TargetMode="External"/><Relationship Id="rId42" Type="http://schemas.openxmlformats.org/officeDocument/2006/relationships/printerSettings" Target="../printerSettings/printerSettings1.bin"/><Relationship Id="rId7" Type="http://schemas.openxmlformats.org/officeDocument/2006/relationships/hyperlink" Target="https://www.petropar.gov.py/?page_id=5192" TargetMode="External"/><Relationship Id="rId12" Type="http://schemas.openxmlformats.org/officeDocument/2006/relationships/hyperlink" Target="https://www.petropar.gov.py/?page_id=4957" TargetMode="External"/><Relationship Id="rId17" Type="http://schemas.openxmlformats.org/officeDocument/2006/relationships/hyperlink" Target="mailto:comunicaciones@petropar.gov.py" TargetMode="External"/><Relationship Id="rId25" Type="http://schemas.openxmlformats.org/officeDocument/2006/relationships/hyperlink" Target="https://www.contrataciones.gov.py/licitaciones/adjudicacion/1f10cf19-d075-651a-a09f-7fcb139c7564/resumen-adjudicacion.html" TargetMode="External"/><Relationship Id="rId33" Type="http://schemas.openxmlformats.org/officeDocument/2006/relationships/hyperlink" Target="https://www.petropar.gov.py/?page_id=5158" TargetMode="External"/><Relationship Id="rId38" Type="http://schemas.openxmlformats.org/officeDocument/2006/relationships/hyperlink" Target="https://www.petropar.gov.py/?page_id=7660" TargetMode="External"/><Relationship Id="rId2" Type="http://schemas.openxmlformats.org/officeDocument/2006/relationships/hyperlink" Target="https://www.petropar.gov.py/wp-content/uploads/2026/04/Plan_y_Cronograma_RCC_EF_2026.pdf" TargetMode="External"/><Relationship Id="rId16" Type="http://schemas.openxmlformats.org/officeDocument/2006/relationships/hyperlink" Target="https://twitter.com/Petropargov" TargetMode="External"/><Relationship Id="rId20" Type="http://schemas.openxmlformats.org/officeDocument/2006/relationships/hyperlink" Target="https://www.petropar.gov.py/?page_id=5158" TargetMode="External"/><Relationship Id="rId29" Type="http://schemas.openxmlformats.org/officeDocument/2006/relationships/hyperlink" Target="https://www.contrataciones.gov.py/licitaciones/adjudicacion/1f10e592-b6d4-6932-ab35-bfa91390f5b7/resumen-adjudicacion.html" TargetMode="External"/><Relationship Id="rId41" Type="http://schemas.openxmlformats.org/officeDocument/2006/relationships/hyperlink" Target="https://www.petropar.gov.py/?page_id=8593" TargetMode="External"/><Relationship Id="rId1" Type="http://schemas.openxmlformats.org/officeDocument/2006/relationships/hyperlink" Target="https://www.petropar.gov.py/wp-content/uploads/2021/08/Resoluci%C3%B3n%20N%C2%B0%20146%20-%202.020.pdf" TargetMode="External"/><Relationship Id="rId6" Type="http://schemas.openxmlformats.org/officeDocument/2006/relationships/hyperlink" Target="https://www.petropar.gov.py/?page_id=5192" TargetMode="External"/><Relationship Id="rId11" Type="http://schemas.openxmlformats.org/officeDocument/2006/relationships/hyperlink" Target="https://informacionpublica.paraguay.gov.py/portal/" TargetMode="External"/><Relationship Id="rId24" Type="http://schemas.openxmlformats.org/officeDocument/2006/relationships/hyperlink" Target="https://www.contrataciones.gov.py/licitaciones/adjudicacion/1f0fdcf6-3eda-6b66-8985-859cf413f3e1/resumen-adjudicacion.html" TargetMode="External"/><Relationship Id="rId32" Type="http://schemas.openxmlformats.org/officeDocument/2006/relationships/hyperlink" Target="https://www.petropar.gov.py/?page_id=5158" TargetMode="External"/><Relationship Id="rId37" Type="http://schemas.openxmlformats.org/officeDocument/2006/relationships/hyperlink" Target="https://www.petropar.gov.py/?cat=1" TargetMode="External"/><Relationship Id="rId40" Type="http://schemas.openxmlformats.org/officeDocument/2006/relationships/hyperlink" Target="https://www.instagram.com/p/DVVqqs4jet_/?igsh=ZGV5emd2d3B0cDNy" TargetMode="External"/><Relationship Id="rId5" Type="http://schemas.openxmlformats.org/officeDocument/2006/relationships/hyperlink" Target="https://datos.sfp.gov.py/visualizaciones/oee" TargetMode="External"/><Relationship Id="rId15" Type="http://schemas.openxmlformats.org/officeDocument/2006/relationships/hyperlink" Target="https://www.facebook.com/PETROPARParaguay/" TargetMode="External"/><Relationship Id="rId23" Type="http://schemas.openxmlformats.org/officeDocument/2006/relationships/hyperlink" Target="https://www.contrataciones.gov.py/licitaciones/adjudicacion/1f10297d-47f0-6a4c-aa62-5d86d2e8d7e2/resumen-adjudicacion.html" TargetMode="External"/><Relationship Id="rId28" Type="http://schemas.openxmlformats.org/officeDocument/2006/relationships/hyperlink" Target="https://www.contrataciones.gov.py/licitaciones/adjudicacion/1f112758-9c30-675e-9b7a-9941cede218c/resumen-adjudicacion.html" TargetMode="External"/><Relationship Id="rId36" Type="http://schemas.openxmlformats.org/officeDocument/2006/relationships/hyperlink" Target="https://www.petropar.gov.py/?cat=1" TargetMode="External"/><Relationship Id="rId10" Type="http://schemas.openxmlformats.org/officeDocument/2006/relationships/hyperlink" Target="https://informacionpublica.paraguay.gov.py/portal/" TargetMode="External"/><Relationship Id="rId19" Type="http://schemas.openxmlformats.org/officeDocument/2006/relationships/hyperlink" Target="https://www.petropar.gov.py/?page_id=5158" TargetMode="External"/><Relationship Id="rId31" Type="http://schemas.openxmlformats.org/officeDocument/2006/relationships/hyperlink" Target="https://www.contrataciones.gov.py/licitaciones/adjudicacion/1f109000-ccc6-65b6-a8cd-d79d22bd1772/resumen-adjudicacion.html" TargetMode="External"/><Relationship Id="rId4" Type="http://schemas.openxmlformats.org/officeDocument/2006/relationships/hyperlink" Target="https://datos.sfp.gov.py/visualizaciones/oee" TargetMode="External"/><Relationship Id="rId9" Type="http://schemas.openxmlformats.org/officeDocument/2006/relationships/hyperlink" Target="https://informacionpublica.paraguay.gov.py/portal/" TargetMode="External"/><Relationship Id="rId14" Type="http://schemas.openxmlformats.org/officeDocument/2006/relationships/hyperlink" Target="mailto:mesaentrada@petropar.gov.py" TargetMode="External"/><Relationship Id="rId22" Type="http://schemas.openxmlformats.org/officeDocument/2006/relationships/hyperlink" Target="https://www.contrataciones.gov.py/sin-difusion-convocatoria/excepcion_adj/2ef209b9-1818-4c03-b7c0-5415e6225806.html" TargetMode="External"/><Relationship Id="rId27" Type="http://schemas.openxmlformats.org/officeDocument/2006/relationships/hyperlink" Target="https://www.contrataciones.gov.py/licitaciones/adjudicacion/1f11bd2d-5661-6668-8978-cffe28d8057b/resumen-adjudicacion.html" TargetMode="External"/><Relationship Id="rId30" Type="http://schemas.openxmlformats.org/officeDocument/2006/relationships/hyperlink" Target="https://www.contrataciones.gov.py/sin-difusion-convocatoria/excepcion_adj/a310cf96-7c48-4379-8d0c-c0eeb064927a.html" TargetMode="External"/><Relationship Id="rId35" Type="http://schemas.openxmlformats.org/officeDocument/2006/relationships/hyperlink" Target="https://www.petropar.gov.py/?cat=1" TargetMode="External"/><Relationship Id="rId4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5"/>
  <sheetViews>
    <sheetView tabSelected="1" topLeftCell="A106" zoomScale="85" zoomScaleNormal="85" workbookViewId="0">
      <selection activeCell="D111" sqref="D111"/>
    </sheetView>
  </sheetViews>
  <sheetFormatPr baseColWidth="10" defaultColWidth="9.140625" defaultRowHeight="12.75"/>
  <cols>
    <col min="1" max="1" width="17.42578125" style="2" customWidth="1"/>
    <col min="2" max="2" width="26.7109375" style="2" customWidth="1"/>
    <col min="3" max="3" width="28" style="2" customWidth="1"/>
    <col min="4" max="4" width="30.7109375" style="2" customWidth="1"/>
    <col min="5" max="5" width="28" style="2" customWidth="1"/>
    <col min="6" max="6" width="19.42578125" style="2" customWidth="1"/>
    <col min="7" max="7" width="39.5703125" style="2" customWidth="1"/>
    <col min="8" max="8" width="21.28515625" style="2" customWidth="1"/>
    <col min="9" max="16384" width="9.140625" style="2"/>
  </cols>
  <sheetData>
    <row r="1" spans="1:8" ht="20.100000000000001" customHeight="1">
      <c r="A1" s="50" t="s">
        <v>164</v>
      </c>
      <c r="B1" s="50"/>
      <c r="C1" s="50"/>
      <c r="D1" s="50"/>
      <c r="E1" s="50"/>
      <c r="F1" s="50"/>
      <c r="G1" s="50"/>
    </row>
    <row r="2" spans="1:8" ht="9" customHeight="1">
      <c r="A2" s="103" t="s">
        <v>229</v>
      </c>
      <c r="B2" s="103"/>
      <c r="C2" s="103"/>
      <c r="D2" s="103"/>
      <c r="E2" s="103"/>
      <c r="F2" s="103"/>
      <c r="G2" s="103"/>
      <c r="H2" s="45"/>
    </row>
    <row r="3" spans="1:8" ht="7.5" customHeight="1">
      <c r="A3" s="103"/>
      <c r="B3" s="103"/>
      <c r="C3" s="103"/>
      <c r="D3" s="103"/>
      <c r="E3" s="103"/>
      <c r="F3" s="103"/>
      <c r="G3" s="103"/>
    </row>
    <row r="4" spans="1:8">
      <c r="A4" s="68" t="s">
        <v>0</v>
      </c>
      <c r="B4" s="68"/>
      <c r="C4" s="68"/>
      <c r="D4" s="68"/>
      <c r="E4" s="68"/>
      <c r="F4" s="68"/>
      <c r="G4" s="68"/>
    </row>
    <row r="5" spans="1:8" ht="15.75" customHeight="1">
      <c r="A5" s="57" t="s">
        <v>165</v>
      </c>
      <c r="B5" s="57"/>
      <c r="C5" s="57"/>
      <c r="D5" s="57"/>
      <c r="E5" s="57"/>
      <c r="F5" s="57"/>
      <c r="G5" s="57"/>
    </row>
    <row r="6" spans="1:8" ht="16.5" customHeight="1">
      <c r="A6" s="57" t="s">
        <v>230</v>
      </c>
      <c r="B6" s="57"/>
      <c r="C6" s="57"/>
      <c r="D6" s="57"/>
      <c r="E6" s="57"/>
      <c r="F6" s="57"/>
      <c r="G6" s="57"/>
    </row>
    <row r="7" spans="1:8">
      <c r="A7" s="50" t="s">
        <v>167</v>
      </c>
      <c r="B7" s="50"/>
      <c r="C7" s="50"/>
      <c r="D7" s="50"/>
      <c r="E7" s="50"/>
      <c r="F7" s="50"/>
      <c r="G7" s="50"/>
    </row>
    <row r="8" spans="1:8" ht="35.25" customHeight="1">
      <c r="A8" s="55" t="s">
        <v>84</v>
      </c>
      <c r="B8" s="55"/>
      <c r="C8" s="55"/>
      <c r="D8" s="55"/>
      <c r="E8" s="55"/>
      <c r="F8" s="55"/>
      <c r="G8" s="55"/>
    </row>
    <row r="9" spans="1:8" s="3" customFormat="1" ht="14.25" customHeight="1">
      <c r="A9" s="68" t="s">
        <v>50</v>
      </c>
      <c r="B9" s="68"/>
      <c r="C9" s="68"/>
      <c r="D9" s="68"/>
      <c r="E9" s="68"/>
      <c r="F9" s="68"/>
      <c r="G9" s="68"/>
    </row>
    <row r="10" spans="1:8" s="3" customFormat="1" ht="22.5" customHeight="1">
      <c r="A10" s="104" t="s">
        <v>85</v>
      </c>
      <c r="B10" s="68"/>
      <c r="C10" s="68"/>
      <c r="D10" s="68"/>
      <c r="E10" s="68"/>
      <c r="F10" s="68"/>
      <c r="G10" s="68"/>
    </row>
    <row r="11" spans="1:8">
      <c r="A11" s="4" t="s">
        <v>1</v>
      </c>
      <c r="B11" s="72" t="s">
        <v>2</v>
      </c>
      <c r="C11" s="72"/>
      <c r="D11" s="50" t="s">
        <v>3</v>
      </c>
      <c r="E11" s="50"/>
      <c r="F11" s="50" t="s">
        <v>4</v>
      </c>
      <c r="G11" s="50"/>
    </row>
    <row r="12" spans="1:8" ht="15.75" customHeight="1">
      <c r="A12" s="5">
        <v>1</v>
      </c>
      <c r="B12" s="56" t="s">
        <v>86</v>
      </c>
      <c r="C12" s="56"/>
      <c r="D12" s="56" t="s">
        <v>183</v>
      </c>
      <c r="E12" s="56"/>
      <c r="F12" s="58" t="s">
        <v>99</v>
      </c>
      <c r="G12" s="58"/>
    </row>
    <row r="13" spans="1:8" ht="15.75" customHeight="1">
      <c r="A13" s="5">
        <v>2</v>
      </c>
      <c r="B13" s="56" t="s">
        <v>87</v>
      </c>
      <c r="C13" s="56"/>
      <c r="D13" s="56" t="s">
        <v>231</v>
      </c>
      <c r="E13" s="56"/>
      <c r="F13" s="58" t="s">
        <v>99</v>
      </c>
      <c r="G13" s="58"/>
    </row>
    <row r="14" spans="1:8" ht="15.75" customHeight="1">
      <c r="A14" s="5">
        <v>3</v>
      </c>
      <c r="B14" s="56" t="s">
        <v>88</v>
      </c>
      <c r="C14" s="56"/>
      <c r="D14" s="56" t="s">
        <v>100</v>
      </c>
      <c r="E14" s="56"/>
      <c r="F14" s="58" t="s">
        <v>101</v>
      </c>
      <c r="G14" s="58"/>
    </row>
    <row r="15" spans="1:8" ht="15.75" customHeight="1">
      <c r="A15" s="5">
        <v>4</v>
      </c>
      <c r="B15" s="56" t="s">
        <v>89</v>
      </c>
      <c r="C15" s="56"/>
      <c r="D15" s="56" t="s">
        <v>232</v>
      </c>
      <c r="E15" s="56"/>
      <c r="F15" s="58" t="s">
        <v>99</v>
      </c>
      <c r="G15" s="58"/>
    </row>
    <row r="16" spans="1:8" ht="15.75" customHeight="1">
      <c r="A16" s="5">
        <v>5</v>
      </c>
      <c r="B16" s="56" t="s">
        <v>90</v>
      </c>
      <c r="C16" s="56"/>
      <c r="D16" s="56" t="s">
        <v>184</v>
      </c>
      <c r="E16" s="56"/>
      <c r="F16" s="58" t="s">
        <v>99</v>
      </c>
      <c r="G16" s="58"/>
    </row>
    <row r="17" spans="1:7">
      <c r="A17" s="5">
        <v>6</v>
      </c>
      <c r="B17" s="56" t="s">
        <v>91</v>
      </c>
      <c r="C17" s="56"/>
      <c r="D17" s="56" t="s">
        <v>185</v>
      </c>
      <c r="E17" s="56"/>
      <c r="F17" s="58" t="s">
        <v>102</v>
      </c>
      <c r="G17" s="58"/>
    </row>
    <row r="18" spans="1:7">
      <c r="A18" s="5">
        <v>7</v>
      </c>
      <c r="B18" s="56" t="s">
        <v>92</v>
      </c>
      <c r="C18" s="56"/>
      <c r="D18" s="56" t="s">
        <v>200</v>
      </c>
      <c r="E18" s="56"/>
      <c r="F18" s="58" t="s">
        <v>99</v>
      </c>
      <c r="G18" s="58"/>
    </row>
    <row r="19" spans="1:7">
      <c r="A19" s="5">
        <v>8</v>
      </c>
      <c r="B19" s="56" t="s">
        <v>93</v>
      </c>
      <c r="C19" s="56"/>
      <c r="D19" s="56" t="s">
        <v>186</v>
      </c>
      <c r="E19" s="56"/>
      <c r="F19" s="58" t="s">
        <v>103</v>
      </c>
      <c r="G19" s="58"/>
    </row>
    <row r="20" spans="1:7">
      <c r="A20" s="5">
        <v>9</v>
      </c>
      <c r="B20" s="56" t="s">
        <v>94</v>
      </c>
      <c r="C20" s="56"/>
      <c r="D20" s="56" t="s">
        <v>233</v>
      </c>
      <c r="E20" s="56"/>
      <c r="F20" s="58" t="s">
        <v>99</v>
      </c>
      <c r="G20" s="58"/>
    </row>
    <row r="21" spans="1:7">
      <c r="A21" s="5">
        <v>10</v>
      </c>
      <c r="B21" s="56" t="s">
        <v>95</v>
      </c>
      <c r="C21" s="56"/>
      <c r="D21" s="56" t="s">
        <v>201</v>
      </c>
      <c r="E21" s="56"/>
      <c r="F21" s="58" t="s">
        <v>102</v>
      </c>
      <c r="G21" s="58"/>
    </row>
    <row r="22" spans="1:7">
      <c r="A22" s="5">
        <v>11</v>
      </c>
      <c r="B22" s="56" t="s">
        <v>96</v>
      </c>
      <c r="C22" s="56"/>
      <c r="D22" s="56" t="s">
        <v>187</v>
      </c>
      <c r="E22" s="56"/>
      <c r="F22" s="58" t="s">
        <v>99</v>
      </c>
      <c r="G22" s="58"/>
    </row>
    <row r="23" spans="1:7">
      <c r="A23" s="5">
        <v>12</v>
      </c>
      <c r="B23" s="56" t="s">
        <v>97</v>
      </c>
      <c r="C23" s="56"/>
      <c r="D23" s="56" t="s">
        <v>202</v>
      </c>
      <c r="E23" s="56"/>
      <c r="F23" s="58" t="s">
        <v>104</v>
      </c>
      <c r="G23" s="58"/>
    </row>
    <row r="24" spans="1:7">
      <c r="A24" s="5">
        <v>13</v>
      </c>
      <c r="B24" s="56" t="s">
        <v>98</v>
      </c>
      <c r="C24" s="56"/>
      <c r="D24" s="56" t="s">
        <v>234</v>
      </c>
      <c r="E24" s="56"/>
      <c r="F24" s="58" t="s">
        <v>104</v>
      </c>
      <c r="G24" s="58"/>
    </row>
    <row r="25" spans="1:7">
      <c r="A25" s="59" t="s">
        <v>45</v>
      </c>
      <c r="B25" s="59"/>
      <c r="C25" s="59"/>
      <c r="D25" s="59"/>
      <c r="E25" s="51">
        <v>13</v>
      </c>
      <c r="F25" s="51"/>
      <c r="G25" s="51"/>
    </row>
    <row r="26" spans="1:7" ht="15.75" customHeight="1">
      <c r="A26" s="72" t="s">
        <v>47</v>
      </c>
      <c r="B26" s="72"/>
      <c r="C26" s="72"/>
      <c r="D26" s="72"/>
      <c r="E26" s="51">
        <v>10</v>
      </c>
      <c r="F26" s="51"/>
      <c r="G26" s="51"/>
    </row>
    <row r="27" spans="1:7" ht="15.75" customHeight="1">
      <c r="A27" s="72" t="s">
        <v>46</v>
      </c>
      <c r="B27" s="72"/>
      <c r="C27" s="72"/>
      <c r="D27" s="72"/>
      <c r="E27" s="51">
        <v>3</v>
      </c>
      <c r="F27" s="51"/>
      <c r="G27" s="51"/>
    </row>
    <row r="28" spans="1:7" ht="15.75" customHeight="1">
      <c r="A28" s="72" t="s">
        <v>168</v>
      </c>
      <c r="B28" s="72"/>
      <c r="C28" s="72"/>
      <c r="D28" s="72"/>
      <c r="E28" s="51">
        <v>13</v>
      </c>
      <c r="F28" s="51"/>
      <c r="G28" s="51"/>
    </row>
    <row r="29" spans="1:7" ht="6" customHeight="1"/>
    <row r="30" spans="1:7">
      <c r="A30" s="68" t="s">
        <v>65</v>
      </c>
      <c r="B30" s="68"/>
      <c r="C30" s="68"/>
      <c r="D30" s="68"/>
      <c r="E30" s="68"/>
      <c r="F30" s="68"/>
      <c r="G30" s="68"/>
    </row>
    <row r="31" spans="1:7">
      <c r="A31" s="68" t="s">
        <v>169</v>
      </c>
      <c r="B31" s="68"/>
      <c r="C31" s="68"/>
      <c r="D31" s="68"/>
      <c r="E31" s="68"/>
      <c r="F31" s="68"/>
      <c r="G31" s="68"/>
    </row>
    <row r="32" spans="1:7" ht="24" customHeight="1">
      <c r="A32" s="73" t="s">
        <v>269</v>
      </c>
      <c r="B32" s="55"/>
      <c r="C32" s="55"/>
      <c r="D32" s="55"/>
      <c r="E32" s="55"/>
      <c r="F32" s="55"/>
      <c r="G32" s="55"/>
    </row>
    <row r="33" spans="1:7" ht="19.5" customHeight="1">
      <c r="A33" s="74" t="s">
        <v>77</v>
      </c>
      <c r="B33" s="74"/>
      <c r="C33" s="74"/>
      <c r="D33" s="74"/>
      <c r="E33" s="74"/>
      <c r="F33" s="74"/>
      <c r="G33" s="74"/>
    </row>
    <row r="34" spans="1:7" ht="22.5" customHeight="1">
      <c r="A34" s="73" t="s">
        <v>284</v>
      </c>
      <c r="B34" s="55"/>
      <c r="C34" s="55"/>
      <c r="D34" s="55"/>
      <c r="E34" s="55"/>
      <c r="F34" s="55"/>
      <c r="G34" s="55"/>
    </row>
    <row r="35" spans="1:7" ht="16.5" customHeight="1">
      <c r="A35" s="6" t="s">
        <v>5</v>
      </c>
      <c r="B35" s="61" t="s">
        <v>51</v>
      </c>
      <c r="C35" s="61"/>
      <c r="D35" s="6" t="s">
        <v>6</v>
      </c>
      <c r="E35" s="61" t="s">
        <v>7</v>
      </c>
      <c r="F35" s="61"/>
      <c r="G35" s="12" t="s">
        <v>8</v>
      </c>
    </row>
    <row r="36" spans="1:7" ht="75.75" customHeight="1">
      <c r="A36" s="8" t="s">
        <v>9</v>
      </c>
      <c r="B36" s="69" t="s">
        <v>203</v>
      </c>
      <c r="C36" s="71"/>
      <c r="D36" s="34" t="s">
        <v>204</v>
      </c>
      <c r="E36" s="69" t="s">
        <v>205</v>
      </c>
      <c r="F36" s="71"/>
      <c r="G36" s="34" t="s">
        <v>206</v>
      </c>
    </row>
    <row r="37" spans="1:7" ht="71.25" customHeight="1">
      <c r="A37" s="8" t="s">
        <v>10</v>
      </c>
      <c r="B37" s="69" t="s">
        <v>207</v>
      </c>
      <c r="C37" s="71"/>
      <c r="D37" s="34" t="s">
        <v>208</v>
      </c>
      <c r="E37" s="69" t="s">
        <v>105</v>
      </c>
      <c r="F37" s="71"/>
      <c r="G37" s="34" t="s">
        <v>106</v>
      </c>
    </row>
    <row r="38" spans="1:7" ht="20.100000000000001" customHeight="1">
      <c r="A38" s="19"/>
      <c r="B38" s="20"/>
      <c r="C38" s="20"/>
      <c r="D38" s="21"/>
      <c r="E38" s="54" t="s">
        <v>285</v>
      </c>
      <c r="F38" s="54"/>
      <c r="G38" s="54"/>
    </row>
    <row r="39" spans="1:7" ht="20.100000000000001" customHeight="1">
      <c r="A39" s="50" t="s">
        <v>164</v>
      </c>
      <c r="B39" s="50"/>
      <c r="C39" s="50"/>
      <c r="D39" s="50"/>
      <c r="E39" s="50"/>
      <c r="F39" s="50"/>
      <c r="G39" s="50"/>
    </row>
    <row r="40" spans="1:7" ht="18.75" customHeight="1">
      <c r="A40" s="68" t="s">
        <v>66</v>
      </c>
      <c r="B40" s="68"/>
      <c r="C40" s="68"/>
      <c r="D40" s="68"/>
      <c r="E40" s="68"/>
      <c r="F40" s="68"/>
      <c r="G40" s="68"/>
    </row>
    <row r="41" spans="1:7" ht="19.5" customHeight="1">
      <c r="A41" s="68" t="s">
        <v>67</v>
      </c>
      <c r="B41" s="68"/>
      <c r="C41" s="68"/>
      <c r="D41" s="68"/>
      <c r="E41" s="68"/>
      <c r="F41" s="68"/>
      <c r="G41" s="68"/>
    </row>
    <row r="42" spans="1:7" ht="21" customHeight="1">
      <c r="A42" s="6" t="s">
        <v>11</v>
      </c>
      <c r="B42" s="61" t="s">
        <v>48</v>
      </c>
      <c r="C42" s="61"/>
      <c r="D42" s="61"/>
      <c r="E42" s="61" t="s">
        <v>53</v>
      </c>
      <c r="F42" s="61"/>
      <c r="G42" s="61"/>
    </row>
    <row r="43" spans="1:7" ht="21" customHeight="1">
      <c r="A43" s="8" t="s">
        <v>194</v>
      </c>
      <c r="B43" s="75">
        <v>1</v>
      </c>
      <c r="C43" s="55"/>
      <c r="D43" s="55"/>
      <c r="E43" s="73" t="s">
        <v>107</v>
      </c>
      <c r="F43" s="61"/>
      <c r="G43" s="61"/>
    </row>
    <row r="44" spans="1:7" ht="21" customHeight="1">
      <c r="A44" s="8" t="s">
        <v>195</v>
      </c>
      <c r="B44" s="75">
        <v>1</v>
      </c>
      <c r="C44" s="55"/>
      <c r="D44" s="55"/>
      <c r="E44" s="73" t="s">
        <v>107</v>
      </c>
      <c r="F44" s="61"/>
      <c r="G44" s="61"/>
    </row>
    <row r="45" spans="1:7" ht="21" customHeight="1">
      <c r="A45" s="8" t="s">
        <v>196</v>
      </c>
      <c r="B45" s="75">
        <v>1</v>
      </c>
      <c r="C45" s="55"/>
      <c r="D45" s="55"/>
      <c r="E45" s="73" t="s">
        <v>107</v>
      </c>
      <c r="F45" s="61"/>
      <c r="G45" s="61"/>
    </row>
    <row r="46" spans="1:7" ht="189.95" customHeight="1">
      <c r="A46" s="51"/>
      <c r="B46" s="50"/>
      <c r="C46" s="50"/>
      <c r="D46" s="50"/>
      <c r="E46" s="50"/>
      <c r="F46" s="50"/>
      <c r="G46" s="50"/>
    </row>
    <row r="47" spans="1:7">
      <c r="A47" s="9"/>
      <c r="B47" s="10"/>
      <c r="C47" s="10"/>
      <c r="D47" s="10"/>
      <c r="E47" s="10"/>
      <c r="F47" s="10"/>
      <c r="G47" s="10"/>
    </row>
    <row r="48" spans="1:7" ht="24" customHeight="1">
      <c r="A48" s="68" t="s">
        <v>68</v>
      </c>
      <c r="B48" s="68"/>
      <c r="C48" s="68"/>
      <c r="D48" s="68"/>
      <c r="E48" s="68"/>
      <c r="F48" s="68"/>
      <c r="G48" s="68"/>
    </row>
    <row r="49" spans="1:7" ht="21" customHeight="1">
      <c r="A49" s="6" t="s">
        <v>11</v>
      </c>
      <c r="B49" s="61" t="s">
        <v>12</v>
      </c>
      <c r="C49" s="61"/>
      <c r="D49" s="61"/>
      <c r="E49" s="50" t="s">
        <v>52</v>
      </c>
      <c r="F49" s="50"/>
      <c r="G49" s="50"/>
    </row>
    <row r="50" spans="1:7" ht="21" customHeight="1">
      <c r="A50" s="8" t="s">
        <v>194</v>
      </c>
      <c r="B50" s="75">
        <v>1</v>
      </c>
      <c r="C50" s="55"/>
      <c r="D50" s="55"/>
      <c r="E50" s="73" t="s">
        <v>216</v>
      </c>
      <c r="F50" s="61"/>
      <c r="G50" s="61"/>
    </row>
    <row r="51" spans="1:7" ht="21" customHeight="1">
      <c r="A51" s="8" t="s">
        <v>195</v>
      </c>
      <c r="B51" s="75">
        <v>1</v>
      </c>
      <c r="C51" s="55"/>
      <c r="D51" s="55"/>
      <c r="E51" s="73" t="s">
        <v>216</v>
      </c>
      <c r="F51" s="61"/>
      <c r="G51" s="61"/>
    </row>
    <row r="52" spans="1:7" ht="21" customHeight="1">
      <c r="A52" s="8" t="s">
        <v>196</v>
      </c>
      <c r="B52" s="75">
        <v>1</v>
      </c>
      <c r="C52" s="55"/>
      <c r="D52" s="55"/>
      <c r="E52" s="73" t="s">
        <v>216</v>
      </c>
      <c r="F52" s="61"/>
      <c r="G52" s="61"/>
    </row>
    <row r="53" spans="1:7" ht="189.95" customHeight="1">
      <c r="A53" s="51"/>
      <c r="B53" s="50"/>
      <c r="C53" s="50"/>
      <c r="D53" s="50"/>
      <c r="E53" s="50"/>
      <c r="F53" s="50"/>
      <c r="G53" s="50"/>
    </row>
    <row r="54" spans="1:7" ht="16.5" customHeight="1">
      <c r="E54" s="54" t="s">
        <v>286</v>
      </c>
      <c r="F54" s="54"/>
      <c r="G54" s="54"/>
    </row>
    <row r="55" spans="1:7" ht="16.5" customHeight="1">
      <c r="E55" s="10"/>
      <c r="F55" s="10"/>
      <c r="G55" s="10"/>
    </row>
    <row r="56" spans="1:7" ht="16.5" customHeight="1">
      <c r="E56" s="10"/>
      <c r="F56" s="10"/>
      <c r="G56" s="10"/>
    </row>
    <row r="57" spans="1:7" ht="16.5" customHeight="1">
      <c r="E57" s="10"/>
      <c r="F57" s="10"/>
      <c r="G57" s="10"/>
    </row>
    <row r="58" spans="1:7" ht="18.75" customHeight="1">
      <c r="A58" s="50" t="s">
        <v>164</v>
      </c>
      <c r="B58" s="50"/>
      <c r="C58" s="50"/>
      <c r="D58" s="50"/>
      <c r="E58" s="50"/>
      <c r="F58" s="50"/>
      <c r="G58" s="50"/>
    </row>
    <row r="59" spans="1:7" ht="24" customHeight="1">
      <c r="A59" s="68" t="s">
        <v>69</v>
      </c>
      <c r="B59" s="68"/>
      <c r="C59" s="68"/>
      <c r="D59" s="68"/>
      <c r="E59" s="68"/>
      <c r="F59" s="68"/>
      <c r="G59" s="68"/>
    </row>
    <row r="60" spans="1:7" ht="24.75" customHeight="1">
      <c r="A60" s="7" t="s">
        <v>11</v>
      </c>
      <c r="B60" s="7" t="s">
        <v>13</v>
      </c>
      <c r="C60" s="50" t="s">
        <v>14</v>
      </c>
      <c r="D60" s="50"/>
      <c r="E60" s="50" t="s">
        <v>83</v>
      </c>
      <c r="F60" s="50"/>
      <c r="G60" s="7" t="s">
        <v>54</v>
      </c>
    </row>
    <row r="61" spans="1:7" ht="25.5">
      <c r="A61" s="11" t="s">
        <v>194</v>
      </c>
      <c r="B61" s="12">
        <v>0</v>
      </c>
      <c r="C61" s="50">
        <v>0</v>
      </c>
      <c r="D61" s="50"/>
      <c r="E61" s="50">
        <v>0</v>
      </c>
      <c r="F61" s="50"/>
      <c r="G61" s="13" t="s">
        <v>131</v>
      </c>
    </row>
    <row r="62" spans="1:7" ht="25.5">
      <c r="A62" s="11" t="s">
        <v>195</v>
      </c>
      <c r="B62" s="12">
        <v>0</v>
      </c>
      <c r="C62" s="50">
        <v>0</v>
      </c>
      <c r="D62" s="50"/>
      <c r="E62" s="50">
        <v>0</v>
      </c>
      <c r="F62" s="50"/>
      <c r="G62" s="13" t="s">
        <v>131</v>
      </c>
    </row>
    <row r="63" spans="1:7" ht="25.5">
      <c r="A63" s="11" t="s">
        <v>196</v>
      </c>
      <c r="B63" s="12">
        <v>0</v>
      </c>
      <c r="C63" s="50">
        <v>0</v>
      </c>
      <c r="D63" s="50"/>
      <c r="E63" s="50">
        <v>0</v>
      </c>
      <c r="F63" s="50"/>
      <c r="G63" s="13" t="s">
        <v>131</v>
      </c>
    </row>
    <row r="64" spans="1:7" ht="195.75" customHeight="1">
      <c r="A64" s="51"/>
      <c r="B64" s="50"/>
      <c r="C64" s="50"/>
      <c r="D64" s="50"/>
      <c r="E64" s="50"/>
      <c r="F64" s="50"/>
      <c r="G64" s="50"/>
    </row>
    <row r="65" spans="1:7" ht="24.75" customHeight="1">
      <c r="A65" s="68" t="s">
        <v>166</v>
      </c>
      <c r="B65" s="68"/>
      <c r="C65" s="68"/>
      <c r="D65" s="68"/>
      <c r="E65" s="68"/>
      <c r="F65" s="68"/>
      <c r="G65" s="68"/>
    </row>
    <row r="66" spans="1:7" ht="25.5">
      <c r="A66" s="12" t="s">
        <v>16</v>
      </c>
      <c r="B66" s="12" t="s">
        <v>17</v>
      </c>
      <c r="C66" s="12" t="s">
        <v>18</v>
      </c>
      <c r="D66" s="12" t="s">
        <v>19</v>
      </c>
      <c r="E66" s="12" t="s">
        <v>20</v>
      </c>
      <c r="F66" s="6" t="s">
        <v>21</v>
      </c>
      <c r="G66" s="6" t="s">
        <v>22</v>
      </c>
    </row>
    <row r="67" spans="1:7" ht="90.95" customHeight="1">
      <c r="A67" s="35" t="s">
        <v>108</v>
      </c>
      <c r="B67" s="36" t="s">
        <v>109</v>
      </c>
      <c r="C67" s="23" t="s">
        <v>270</v>
      </c>
      <c r="D67" s="23" t="s">
        <v>110</v>
      </c>
      <c r="E67" s="37">
        <f>(5172610+55863585+78192970)/787500000</f>
        <v>0.17679893968253968</v>
      </c>
      <c r="F67" s="23" t="s">
        <v>209</v>
      </c>
      <c r="G67" s="15" t="s">
        <v>111</v>
      </c>
    </row>
    <row r="68" spans="1:7" ht="90.95" customHeight="1">
      <c r="A68" s="35" t="s">
        <v>112</v>
      </c>
      <c r="B68" s="36" t="s">
        <v>113</v>
      </c>
      <c r="C68" s="14" t="s">
        <v>271</v>
      </c>
      <c r="D68" s="14" t="s">
        <v>114</v>
      </c>
      <c r="E68" s="22">
        <f>5/7</f>
        <v>0.7142857142857143</v>
      </c>
      <c r="F68" s="14" t="s">
        <v>210</v>
      </c>
      <c r="G68" s="15" t="s">
        <v>115</v>
      </c>
    </row>
    <row r="69" spans="1:7" ht="90.95" customHeight="1">
      <c r="A69" s="38" t="s">
        <v>132</v>
      </c>
      <c r="B69" s="39" t="s">
        <v>116</v>
      </c>
      <c r="C69" s="23" t="s">
        <v>272</v>
      </c>
      <c r="D69" s="14" t="s">
        <v>114</v>
      </c>
      <c r="E69" s="22">
        <f>(0)/20000000</f>
        <v>0</v>
      </c>
      <c r="F69" s="14" t="s">
        <v>133</v>
      </c>
      <c r="G69" s="14" t="s">
        <v>211</v>
      </c>
    </row>
    <row r="70" spans="1:7" ht="20.100000000000001" customHeight="1">
      <c r="A70" s="10"/>
      <c r="B70" s="10"/>
      <c r="C70" s="10"/>
      <c r="D70" s="10"/>
      <c r="E70" s="54" t="s">
        <v>287</v>
      </c>
      <c r="F70" s="54"/>
      <c r="G70" s="54"/>
    </row>
    <row r="71" spans="1:7" ht="20.100000000000001" customHeight="1">
      <c r="A71" s="10"/>
      <c r="B71" s="10"/>
      <c r="C71" s="10"/>
      <c r="D71" s="10"/>
      <c r="E71" s="10"/>
      <c r="F71" s="10"/>
      <c r="G71" s="10"/>
    </row>
    <row r="72" spans="1:7" ht="20.100000000000001" customHeight="1">
      <c r="A72" s="50" t="s">
        <v>164</v>
      </c>
      <c r="B72" s="50"/>
      <c r="C72" s="50"/>
      <c r="D72" s="50"/>
      <c r="E72" s="50"/>
      <c r="F72" s="50"/>
      <c r="G72" s="50"/>
    </row>
    <row r="73" spans="1:7" ht="20.100000000000001" customHeight="1">
      <c r="A73" s="98" t="s">
        <v>170</v>
      </c>
      <c r="B73" s="98"/>
      <c r="C73" s="98"/>
      <c r="D73" s="98"/>
      <c r="E73" s="98"/>
      <c r="F73" s="98"/>
      <c r="G73" s="98"/>
    </row>
    <row r="74" spans="1:7" ht="25.5">
      <c r="A74" s="24" t="s">
        <v>23</v>
      </c>
      <c r="B74" s="24" t="s">
        <v>24</v>
      </c>
      <c r="C74" s="24" t="s">
        <v>56</v>
      </c>
      <c r="D74" s="24" t="s">
        <v>25</v>
      </c>
      <c r="E74" s="24" t="s">
        <v>26</v>
      </c>
      <c r="F74" s="25" t="s">
        <v>27</v>
      </c>
      <c r="G74" s="24" t="s">
        <v>28</v>
      </c>
    </row>
    <row r="75" spans="1:7" ht="61.5" customHeight="1">
      <c r="A75" s="23">
        <v>480051</v>
      </c>
      <c r="B75" s="23" t="s">
        <v>235</v>
      </c>
      <c r="C75" s="23">
        <v>46058</v>
      </c>
      <c r="D75" s="23">
        <v>259567520000</v>
      </c>
      <c r="E75" s="23" t="s">
        <v>245</v>
      </c>
      <c r="F75" s="23" t="s">
        <v>217</v>
      </c>
      <c r="G75" s="31" t="s">
        <v>251</v>
      </c>
    </row>
    <row r="76" spans="1:7" ht="58.5" customHeight="1">
      <c r="A76" s="23">
        <v>478541</v>
      </c>
      <c r="B76" s="23" t="s">
        <v>236</v>
      </c>
      <c r="C76" s="23">
        <v>46086</v>
      </c>
      <c r="D76" s="23">
        <v>400000000</v>
      </c>
      <c r="E76" s="23" t="s">
        <v>246</v>
      </c>
      <c r="F76" s="23" t="s">
        <v>217</v>
      </c>
      <c r="G76" s="31" t="s">
        <v>252</v>
      </c>
    </row>
    <row r="77" spans="1:7" ht="67.5" customHeight="1">
      <c r="A77" s="23">
        <v>478540</v>
      </c>
      <c r="B77" s="23" t="s">
        <v>237</v>
      </c>
      <c r="C77" s="23">
        <v>46086</v>
      </c>
      <c r="D77" s="23">
        <v>3500000000</v>
      </c>
      <c r="E77" s="23" t="s">
        <v>247</v>
      </c>
      <c r="F77" s="23" t="s">
        <v>217</v>
      </c>
      <c r="G77" s="31" t="s">
        <v>253</v>
      </c>
    </row>
    <row r="78" spans="1:7" ht="65.25" customHeight="1">
      <c r="A78" s="23">
        <v>478327</v>
      </c>
      <c r="B78" s="23" t="s">
        <v>238</v>
      </c>
      <c r="C78" s="23">
        <v>46100</v>
      </c>
      <c r="D78" s="23">
        <v>2500000000</v>
      </c>
      <c r="E78" s="23" t="s">
        <v>248</v>
      </c>
      <c r="F78" s="23" t="s">
        <v>217</v>
      </c>
      <c r="G78" s="31" t="s">
        <v>254</v>
      </c>
    </row>
    <row r="79" spans="1:7" ht="69.95" customHeight="1">
      <c r="A79" s="23">
        <v>481254</v>
      </c>
      <c r="B79" s="23" t="s">
        <v>239</v>
      </c>
      <c r="C79" s="23">
        <v>46107</v>
      </c>
      <c r="D79" s="23">
        <v>383662600000</v>
      </c>
      <c r="E79" s="23" t="s">
        <v>245</v>
      </c>
      <c r="F79" s="23" t="s">
        <v>217</v>
      </c>
      <c r="G79" s="31" t="s">
        <v>255</v>
      </c>
    </row>
    <row r="80" spans="1:7" ht="67.5" customHeight="1">
      <c r="A80" s="23">
        <v>478785</v>
      </c>
      <c r="B80" s="23" t="s">
        <v>240</v>
      </c>
      <c r="C80" s="23">
        <v>46107</v>
      </c>
      <c r="D80" s="23">
        <v>3000000000</v>
      </c>
      <c r="E80" s="23" t="s">
        <v>248</v>
      </c>
      <c r="F80" s="23" t="s">
        <v>217</v>
      </c>
      <c r="G80" s="31" t="s">
        <v>256</v>
      </c>
    </row>
    <row r="81" spans="1:7" ht="81" customHeight="1">
      <c r="A81" s="23">
        <v>478766</v>
      </c>
      <c r="B81" s="23" t="s">
        <v>241</v>
      </c>
      <c r="C81" s="23">
        <v>46107</v>
      </c>
      <c r="D81" s="23">
        <v>250000000</v>
      </c>
      <c r="E81" s="23" t="s">
        <v>247</v>
      </c>
      <c r="F81" s="23" t="s">
        <v>217</v>
      </c>
      <c r="G81" s="31" t="s">
        <v>257</v>
      </c>
    </row>
    <row r="82" spans="1:7" ht="76.5" customHeight="1">
      <c r="A82" s="23">
        <v>478070</v>
      </c>
      <c r="B82" s="23" t="s">
        <v>242</v>
      </c>
      <c r="C82" s="23">
        <v>46107</v>
      </c>
      <c r="D82" s="23">
        <v>213250000</v>
      </c>
      <c r="E82" s="40" t="s">
        <v>247</v>
      </c>
      <c r="F82" s="40" t="s">
        <v>217</v>
      </c>
      <c r="G82" s="41" t="s">
        <v>258</v>
      </c>
    </row>
    <row r="83" spans="1:7" ht="70.5" customHeight="1">
      <c r="A83" s="42">
        <v>482094</v>
      </c>
      <c r="B83" s="42" t="s">
        <v>243</v>
      </c>
      <c r="C83" s="42">
        <v>46112</v>
      </c>
      <c r="D83" s="42">
        <v>49250000000</v>
      </c>
      <c r="E83" s="42" t="s">
        <v>249</v>
      </c>
      <c r="F83" s="42" t="s">
        <v>217</v>
      </c>
      <c r="G83" s="43" t="s">
        <v>259</v>
      </c>
    </row>
    <row r="84" spans="1:7" ht="22.5" customHeight="1">
      <c r="A84" s="44"/>
      <c r="B84" s="44"/>
      <c r="C84" s="44"/>
      <c r="D84" s="44"/>
      <c r="E84" s="54" t="s">
        <v>288</v>
      </c>
      <c r="F84" s="54"/>
      <c r="G84" s="54"/>
    </row>
    <row r="85" spans="1:7" ht="21.75" customHeight="1">
      <c r="A85" s="50" t="s">
        <v>164</v>
      </c>
      <c r="B85" s="50"/>
      <c r="C85" s="50"/>
      <c r="D85" s="50"/>
      <c r="E85" s="50"/>
      <c r="F85" s="50"/>
      <c r="G85" s="50"/>
    </row>
    <row r="86" spans="1:7" ht="65.25" customHeight="1">
      <c r="A86" s="23">
        <v>478326</v>
      </c>
      <c r="B86" s="23" t="s">
        <v>244</v>
      </c>
      <c r="C86" s="23">
        <v>46112</v>
      </c>
      <c r="D86" s="23">
        <v>150000000</v>
      </c>
      <c r="E86" s="23" t="s">
        <v>250</v>
      </c>
      <c r="F86" s="23" t="s">
        <v>217</v>
      </c>
      <c r="G86" s="31" t="s">
        <v>260</v>
      </c>
    </row>
    <row r="87" spans="1:7" ht="20.100000000000001" customHeight="1">
      <c r="A87" s="68" t="s">
        <v>75</v>
      </c>
      <c r="B87" s="68"/>
      <c r="C87" s="68"/>
      <c r="D87" s="68"/>
      <c r="E87" s="68"/>
      <c r="F87" s="68"/>
      <c r="G87" s="68"/>
    </row>
    <row r="88" spans="1:7" ht="36" customHeight="1">
      <c r="A88" s="6" t="s">
        <v>70</v>
      </c>
      <c r="B88" s="12" t="s">
        <v>16</v>
      </c>
      <c r="C88" s="6" t="s">
        <v>296</v>
      </c>
      <c r="D88" s="12" t="s">
        <v>297</v>
      </c>
      <c r="E88" s="12" t="s">
        <v>298</v>
      </c>
      <c r="F88" s="12" t="s">
        <v>29</v>
      </c>
      <c r="G88" s="6" t="s">
        <v>30</v>
      </c>
    </row>
    <row r="89" spans="1:7" ht="23.1" customHeight="1">
      <c r="A89" s="48" t="s">
        <v>220</v>
      </c>
      <c r="B89" s="46" t="s">
        <v>122</v>
      </c>
      <c r="C89" s="27">
        <f>117243816551+51294459219</f>
        <v>168538275770</v>
      </c>
      <c r="D89" s="27">
        <v>0</v>
      </c>
      <c r="E89" s="27">
        <f>24857021862+8668732241</f>
        <v>33525754103</v>
      </c>
      <c r="F89" s="47">
        <f>+C89-E89-D89</f>
        <v>135012521667</v>
      </c>
      <c r="G89" s="33" t="s">
        <v>130</v>
      </c>
    </row>
    <row r="90" spans="1:7" ht="23.1" customHeight="1">
      <c r="A90" s="48" t="s">
        <v>221</v>
      </c>
      <c r="B90" s="46" t="s">
        <v>123</v>
      </c>
      <c r="C90" s="27">
        <f>143276483911+21591504000</f>
        <v>164867987911</v>
      </c>
      <c r="D90" s="27">
        <f>10473545930+59420596939+2946831232+9005384242</f>
        <v>81846358343</v>
      </c>
      <c r="E90" s="27">
        <f>21920461919+3299876857</f>
        <v>25220338776</v>
      </c>
      <c r="F90" s="47">
        <f t="shared" ref="F90:F96" si="0">+C90-E90-D90</f>
        <v>57801290792</v>
      </c>
      <c r="G90" s="33" t="s">
        <v>130</v>
      </c>
    </row>
    <row r="91" spans="1:7" ht="23.1" customHeight="1">
      <c r="A91" s="48" t="s">
        <v>222</v>
      </c>
      <c r="B91" s="46" t="s">
        <v>124</v>
      </c>
      <c r="C91" s="27">
        <f>28225435738+27028849974</f>
        <v>55254285712</v>
      </c>
      <c r="D91" s="27">
        <f>1600000000+13376499403+5625663360+12652551588</f>
        <v>33254714351</v>
      </c>
      <c r="E91" s="27">
        <f>2731744137+1002133404</f>
        <v>3733877541</v>
      </c>
      <c r="F91" s="47">
        <f t="shared" si="0"/>
        <v>18265693820</v>
      </c>
      <c r="G91" s="33" t="s">
        <v>130</v>
      </c>
    </row>
    <row r="92" spans="1:7" ht="23.1" customHeight="1">
      <c r="A92" s="48" t="s">
        <v>223</v>
      </c>
      <c r="B92" s="46" t="s">
        <v>125</v>
      </c>
      <c r="C92" s="27">
        <f>6048649581644+159240000000</f>
        <v>6207889581644</v>
      </c>
      <c r="D92" s="27">
        <f>2125956135764+1613161590176+110998704000+26024348511</f>
        <v>3876140778451</v>
      </c>
      <c r="E92" s="27">
        <v>907040812728</v>
      </c>
      <c r="F92" s="47">
        <f t="shared" si="0"/>
        <v>1424707990465</v>
      </c>
      <c r="G92" s="33" t="s">
        <v>130</v>
      </c>
    </row>
    <row r="93" spans="1:7" ht="23.1" customHeight="1">
      <c r="A93" s="48" t="s">
        <v>224</v>
      </c>
      <c r="B93" s="46" t="s">
        <v>126</v>
      </c>
      <c r="C93" s="27">
        <f>388800589083+100180000000</f>
        <v>488980589083</v>
      </c>
      <c r="D93" s="27">
        <f>39323583870+118582712958+20500000000+6757353118</f>
        <v>185163649946</v>
      </c>
      <c r="E93" s="27">
        <f>12859652895+10618388917</f>
        <v>23478041812</v>
      </c>
      <c r="F93" s="47">
        <f t="shared" si="0"/>
        <v>280338897325</v>
      </c>
      <c r="G93" s="33" t="s">
        <v>130</v>
      </c>
    </row>
    <row r="94" spans="1:7" ht="23.1" customHeight="1">
      <c r="A94" s="48" t="s">
        <v>225</v>
      </c>
      <c r="B94" s="46" t="s">
        <v>127</v>
      </c>
      <c r="C94" s="27">
        <v>980000000</v>
      </c>
      <c r="D94" s="27">
        <v>0</v>
      </c>
      <c r="E94" s="27">
        <v>150000000</v>
      </c>
      <c r="F94" s="47">
        <f t="shared" si="0"/>
        <v>830000000</v>
      </c>
      <c r="G94" s="33" t="s">
        <v>130</v>
      </c>
    </row>
    <row r="95" spans="1:7" ht="23.1" customHeight="1">
      <c r="A95" s="48" t="s">
        <v>226</v>
      </c>
      <c r="B95" s="46" t="s">
        <v>128</v>
      </c>
      <c r="C95" s="27">
        <f>19998335775+106506184710</f>
        <v>126504520485</v>
      </c>
      <c r="D95" s="27">
        <v>0</v>
      </c>
      <c r="E95" s="27">
        <f>468335426+11834020523</f>
        <v>12302355949</v>
      </c>
      <c r="F95" s="47">
        <f t="shared" si="0"/>
        <v>114202164536</v>
      </c>
      <c r="G95" s="33" t="s">
        <v>130</v>
      </c>
    </row>
    <row r="96" spans="1:7" ht="23.1" customHeight="1">
      <c r="A96" s="48" t="s">
        <v>227</v>
      </c>
      <c r="B96" s="46" t="s">
        <v>129</v>
      </c>
      <c r="C96" s="27">
        <v>305069292417</v>
      </c>
      <c r="D96" s="27">
        <v>0</v>
      </c>
      <c r="E96" s="27">
        <v>7770249918</v>
      </c>
      <c r="F96" s="47">
        <f t="shared" si="0"/>
        <v>297299042499</v>
      </c>
      <c r="G96" s="33" t="s">
        <v>130</v>
      </c>
    </row>
    <row r="97" spans="1:7" ht="23.1" customHeight="1">
      <c r="A97" s="68" t="s">
        <v>76</v>
      </c>
      <c r="B97" s="68"/>
      <c r="C97" s="68"/>
      <c r="D97" s="68"/>
      <c r="E97" s="68"/>
      <c r="F97" s="68"/>
      <c r="G97" s="68"/>
    </row>
    <row r="98" spans="1:7" ht="23.1" customHeight="1">
      <c r="A98" s="68" t="s">
        <v>32</v>
      </c>
      <c r="B98" s="68"/>
      <c r="C98" s="68"/>
      <c r="D98" s="68"/>
      <c r="E98" s="68"/>
      <c r="F98" s="68"/>
      <c r="G98" s="68"/>
    </row>
    <row r="99" spans="1:7" ht="23.1" customHeight="1">
      <c r="A99" s="6" t="s">
        <v>15</v>
      </c>
      <c r="B99" s="6" t="s">
        <v>33</v>
      </c>
      <c r="C99" s="61" t="s">
        <v>16</v>
      </c>
      <c r="D99" s="61"/>
      <c r="E99" s="61" t="s">
        <v>34</v>
      </c>
      <c r="F99" s="61"/>
      <c r="G99" s="6" t="s">
        <v>35</v>
      </c>
    </row>
    <row r="100" spans="1:7" ht="23.1" customHeight="1">
      <c r="A100" s="16">
        <v>1</v>
      </c>
      <c r="B100" s="16" t="s">
        <v>138</v>
      </c>
      <c r="C100" s="85" t="s">
        <v>139</v>
      </c>
      <c r="D100" s="86"/>
      <c r="E100" s="85" t="s">
        <v>140</v>
      </c>
      <c r="F100" s="86"/>
      <c r="G100" s="28" t="s">
        <v>141</v>
      </c>
    </row>
    <row r="101" spans="1:7" ht="23.1" customHeight="1">
      <c r="A101" s="16">
        <v>2</v>
      </c>
      <c r="B101" s="16" t="s">
        <v>142</v>
      </c>
      <c r="C101" s="85" t="s">
        <v>143</v>
      </c>
      <c r="D101" s="86"/>
      <c r="E101" s="85" t="s">
        <v>140</v>
      </c>
      <c r="F101" s="86"/>
      <c r="G101" s="28" t="s">
        <v>144</v>
      </c>
    </row>
    <row r="102" spans="1:7" ht="23.1" customHeight="1">
      <c r="A102" s="16">
        <v>3</v>
      </c>
      <c r="B102" s="16" t="s">
        <v>145</v>
      </c>
      <c r="C102" s="85" t="s">
        <v>146</v>
      </c>
      <c r="D102" s="86"/>
      <c r="E102" s="85" t="s">
        <v>147</v>
      </c>
      <c r="F102" s="86"/>
      <c r="G102" s="29" t="s">
        <v>148</v>
      </c>
    </row>
    <row r="103" spans="1:7" ht="23.1" customHeight="1">
      <c r="A103" s="16">
        <v>4</v>
      </c>
      <c r="B103" s="16" t="s">
        <v>149</v>
      </c>
      <c r="C103" s="85" t="s">
        <v>146</v>
      </c>
      <c r="D103" s="86"/>
      <c r="E103" s="85" t="s">
        <v>147</v>
      </c>
      <c r="F103" s="86"/>
      <c r="G103" s="29" t="s">
        <v>150</v>
      </c>
    </row>
    <row r="104" spans="1:7" ht="23.1" customHeight="1">
      <c r="A104" s="16">
        <v>5</v>
      </c>
      <c r="B104" s="16" t="s">
        <v>151</v>
      </c>
      <c r="C104" s="85" t="s">
        <v>146</v>
      </c>
      <c r="D104" s="86"/>
      <c r="E104" s="85" t="s">
        <v>147</v>
      </c>
      <c r="F104" s="86"/>
      <c r="G104" s="29" t="s">
        <v>152</v>
      </c>
    </row>
    <row r="105" spans="1:7" ht="23.1" customHeight="1">
      <c r="A105" s="16">
        <v>6</v>
      </c>
      <c r="B105" s="16" t="s">
        <v>153</v>
      </c>
      <c r="C105" s="85" t="s">
        <v>146</v>
      </c>
      <c r="D105" s="86"/>
      <c r="E105" s="85" t="s">
        <v>147</v>
      </c>
      <c r="F105" s="86"/>
      <c r="G105" s="29" t="s">
        <v>154</v>
      </c>
    </row>
    <row r="106" spans="1:7" ht="23.1" customHeight="1">
      <c r="A106" s="16">
        <v>7</v>
      </c>
      <c r="B106" s="16" t="s">
        <v>155</v>
      </c>
      <c r="C106" s="85" t="s">
        <v>146</v>
      </c>
      <c r="D106" s="86"/>
      <c r="E106" s="85" t="s">
        <v>147</v>
      </c>
      <c r="F106" s="86"/>
      <c r="G106" s="29" t="s">
        <v>156</v>
      </c>
    </row>
    <row r="107" spans="1:7" ht="23.1" customHeight="1">
      <c r="A107" s="16">
        <v>8</v>
      </c>
      <c r="B107" s="16" t="s">
        <v>157</v>
      </c>
      <c r="C107" s="85" t="s">
        <v>143</v>
      </c>
      <c r="D107" s="86"/>
      <c r="E107" s="85" t="s">
        <v>158</v>
      </c>
      <c r="F107" s="86"/>
      <c r="G107" s="30" t="s">
        <v>159</v>
      </c>
    </row>
    <row r="108" spans="1:7" ht="31.5" customHeight="1">
      <c r="A108" s="16">
        <v>9</v>
      </c>
      <c r="B108" s="16" t="s">
        <v>160</v>
      </c>
      <c r="C108" s="85" t="s">
        <v>143</v>
      </c>
      <c r="D108" s="86"/>
      <c r="E108" s="85" t="s">
        <v>147</v>
      </c>
      <c r="F108" s="86"/>
      <c r="G108" s="28" t="s">
        <v>161</v>
      </c>
    </row>
    <row r="109" spans="1:7" ht="23.25" customHeight="1">
      <c r="A109" s="9"/>
      <c r="B109" s="10"/>
      <c r="C109" s="10"/>
      <c r="D109" s="10"/>
      <c r="E109" s="54" t="s">
        <v>289</v>
      </c>
      <c r="F109" s="54"/>
      <c r="G109" s="54"/>
    </row>
    <row r="110" spans="1:7" ht="23.25" customHeight="1">
      <c r="A110" s="9"/>
      <c r="B110" s="10"/>
      <c r="C110" s="10"/>
      <c r="D110" s="10"/>
      <c r="E110" s="10"/>
      <c r="F110" s="10"/>
      <c r="G110" s="10"/>
    </row>
    <row r="111" spans="1:7" ht="20.25" customHeight="1">
      <c r="A111" s="9"/>
      <c r="B111" s="10"/>
      <c r="C111" s="10"/>
      <c r="D111" s="10"/>
      <c r="E111" s="10"/>
      <c r="F111" s="10"/>
      <c r="G111" s="10"/>
    </row>
    <row r="112" spans="1:7" ht="20.25" customHeight="1">
      <c r="A112" s="9"/>
      <c r="B112" s="10"/>
      <c r="C112" s="10"/>
      <c r="D112" s="10"/>
      <c r="E112" s="10"/>
      <c r="F112" s="10"/>
      <c r="G112" s="10"/>
    </row>
    <row r="113" spans="1:7" ht="18.75" customHeight="1">
      <c r="A113" s="50" t="s">
        <v>164</v>
      </c>
      <c r="B113" s="50"/>
      <c r="C113" s="50"/>
      <c r="D113" s="50"/>
      <c r="E113" s="50"/>
      <c r="F113" s="50"/>
      <c r="G113" s="50"/>
    </row>
    <row r="114" spans="1:7" ht="19.5" customHeight="1">
      <c r="A114" s="76" t="s">
        <v>171</v>
      </c>
      <c r="B114" s="77"/>
      <c r="C114" s="77"/>
      <c r="D114" s="77"/>
      <c r="E114" s="77"/>
      <c r="F114" s="77"/>
      <c r="G114" s="78"/>
    </row>
    <row r="115" spans="1:7" ht="26.25" customHeight="1">
      <c r="A115" s="79" t="s">
        <v>59</v>
      </c>
      <c r="B115" s="80"/>
      <c r="C115" s="82" t="s">
        <v>16</v>
      </c>
      <c r="D115" s="83"/>
      <c r="E115" s="17" t="s">
        <v>55</v>
      </c>
      <c r="F115" s="82" t="s">
        <v>60</v>
      </c>
      <c r="G115" s="83"/>
    </row>
    <row r="116" spans="1:7" ht="47.25" customHeight="1">
      <c r="A116" s="87" t="s">
        <v>276</v>
      </c>
      <c r="B116" s="88"/>
      <c r="C116" s="89" t="s">
        <v>277</v>
      </c>
      <c r="D116" s="90"/>
      <c r="E116" s="32" t="s">
        <v>278</v>
      </c>
      <c r="F116" s="91" t="s">
        <v>279</v>
      </c>
      <c r="G116" s="92"/>
    </row>
    <row r="117" spans="1:7" ht="84.75" customHeight="1">
      <c r="A117" s="81" t="s">
        <v>228</v>
      </c>
      <c r="B117" s="81"/>
      <c r="C117" s="84" t="s">
        <v>162</v>
      </c>
      <c r="D117" s="84"/>
      <c r="E117" s="32" t="s">
        <v>163</v>
      </c>
      <c r="F117" s="100" t="s">
        <v>199</v>
      </c>
      <c r="G117" s="101"/>
    </row>
    <row r="118" spans="1:7" ht="38.25" customHeight="1">
      <c r="A118" s="81" t="s">
        <v>280</v>
      </c>
      <c r="B118" s="81"/>
      <c r="C118" s="84" t="s">
        <v>281</v>
      </c>
      <c r="D118" s="84"/>
      <c r="E118" s="32" t="s">
        <v>282</v>
      </c>
      <c r="F118" s="102" t="s">
        <v>283</v>
      </c>
      <c r="G118" s="102"/>
    </row>
    <row r="119" spans="1:7" ht="88.5" customHeight="1">
      <c r="A119" s="81" t="s">
        <v>228</v>
      </c>
      <c r="B119" s="81"/>
      <c r="C119" s="84" t="s">
        <v>162</v>
      </c>
      <c r="D119" s="84"/>
      <c r="E119" s="32" t="s">
        <v>163</v>
      </c>
      <c r="F119" s="100" t="s">
        <v>199</v>
      </c>
      <c r="G119" s="101"/>
    </row>
    <row r="120" spans="1:7" ht="270.75" customHeight="1">
      <c r="A120" s="51"/>
      <c r="B120" s="50"/>
      <c r="C120" s="50"/>
      <c r="D120" s="50"/>
      <c r="E120" s="50"/>
      <c r="F120" s="50"/>
      <c r="G120" s="50"/>
    </row>
    <row r="121" spans="1:7">
      <c r="A121" s="68" t="s">
        <v>172</v>
      </c>
      <c r="B121" s="68"/>
      <c r="C121" s="68"/>
      <c r="D121" s="68"/>
      <c r="E121" s="68"/>
      <c r="F121" s="68"/>
      <c r="G121" s="68"/>
    </row>
    <row r="122" spans="1:7" ht="51.75" customHeight="1">
      <c r="A122" s="6" t="s">
        <v>64</v>
      </c>
      <c r="B122" s="6" t="s">
        <v>82</v>
      </c>
      <c r="C122" s="6" t="s">
        <v>81</v>
      </c>
      <c r="D122" s="61" t="s">
        <v>63</v>
      </c>
      <c r="E122" s="61"/>
      <c r="F122" s="61"/>
      <c r="G122" s="12" t="s">
        <v>31</v>
      </c>
    </row>
    <row r="123" spans="1:7" ht="30.75" customHeight="1">
      <c r="A123" s="8" t="s">
        <v>218</v>
      </c>
      <c r="B123" s="8" t="s">
        <v>218</v>
      </c>
      <c r="C123" s="8" t="s">
        <v>218</v>
      </c>
      <c r="D123" s="55" t="s">
        <v>218</v>
      </c>
      <c r="E123" s="55"/>
      <c r="F123" s="55"/>
      <c r="G123" s="26" t="s">
        <v>218</v>
      </c>
    </row>
    <row r="124" spans="1:7" ht="19.5" customHeight="1">
      <c r="A124" s="10"/>
      <c r="B124" s="10"/>
      <c r="C124" s="10"/>
      <c r="D124" s="10"/>
      <c r="E124" s="54" t="s">
        <v>290</v>
      </c>
      <c r="F124" s="54"/>
      <c r="G124" s="54"/>
    </row>
    <row r="125" spans="1:7" ht="20.25" customHeight="1">
      <c r="A125" s="50" t="s">
        <v>164</v>
      </c>
      <c r="B125" s="50"/>
      <c r="C125" s="50"/>
      <c r="D125" s="50"/>
      <c r="E125" s="50"/>
      <c r="F125" s="50"/>
      <c r="G125" s="50"/>
    </row>
    <row r="126" spans="1:7" ht="16.5" customHeight="1">
      <c r="A126" s="67" t="s">
        <v>78</v>
      </c>
      <c r="B126" s="67"/>
      <c r="C126" s="67"/>
      <c r="D126" s="67"/>
      <c r="E126" s="67"/>
      <c r="F126" s="67"/>
      <c r="G126" s="67"/>
    </row>
    <row r="127" spans="1:7" s="18" customFormat="1" ht="15.75" customHeight="1">
      <c r="A127" s="99" t="s">
        <v>79</v>
      </c>
      <c r="B127" s="99"/>
      <c r="C127" s="99"/>
      <c r="D127" s="99"/>
      <c r="E127" s="99"/>
      <c r="F127" s="99"/>
      <c r="G127" s="99"/>
    </row>
    <row r="128" spans="1:7" s="18" customFormat="1" ht="17.25" customHeight="1">
      <c r="A128" s="99" t="s">
        <v>173</v>
      </c>
      <c r="B128" s="99"/>
      <c r="C128" s="99" t="s">
        <v>174</v>
      </c>
      <c r="D128" s="99"/>
      <c r="E128" s="99" t="s">
        <v>60</v>
      </c>
      <c r="F128" s="99"/>
      <c r="G128" s="99"/>
    </row>
    <row r="129" spans="1:7" s="18" customFormat="1" ht="39.75" customHeight="1">
      <c r="A129" s="93" t="s">
        <v>212</v>
      </c>
      <c r="B129" s="94"/>
      <c r="C129" s="93" t="s">
        <v>117</v>
      </c>
      <c r="D129" s="94"/>
      <c r="E129" s="95" t="s">
        <v>119</v>
      </c>
      <c r="F129" s="96"/>
      <c r="G129" s="97"/>
    </row>
    <row r="130" spans="1:7" s="18" customFormat="1" ht="42" customHeight="1">
      <c r="A130" s="93" t="s">
        <v>213</v>
      </c>
      <c r="B130" s="94"/>
      <c r="C130" s="93" t="s">
        <v>214</v>
      </c>
      <c r="D130" s="94"/>
      <c r="E130" s="95" t="s">
        <v>119</v>
      </c>
      <c r="F130" s="96"/>
      <c r="G130" s="97"/>
    </row>
    <row r="131" spans="1:7" s="18" customFormat="1" ht="40.5" customHeight="1">
      <c r="A131" s="93" t="s">
        <v>116</v>
      </c>
      <c r="B131" s="94"/>
      <c r="C131" s="93" t="s">
        <v>118</v>
      </c>
      <c r="D131" s="94"/>
      <c r="E131" s="95" t="s">
        <v>120</v>
      </c>
      <c r="F131" s="96"/>
      <c r="G131" s="97"/>
    </row>
    <row r="132" spans="1:7" ht="198" customHeight="1">
      <c r="A132" s="51"/>
      <c r="B132" s="50"/>
      <c r="C132" s="50"/>
      <c r="D132" s="50"/>
      <c r="E132" s="50"/>
      <c r="F132" s="50"/>
      <c r="G132" s="50"/>
    </row>
    <row r="133" spans="1:7" ht="15.75" customHeight="1">
      <c r="A133" s="98" t="s">
        <v>175</v>
      </c>
      <c r="B133" s="98"/>
      <c r="C133" s="98"/>
      <c r="D133" s="98"/>
      <c r="E133" s="98"/>
      <c r="F133" s="98"/>
      <c r="G133" s="98"/>
    </row>
    <row r="134" spans="1:7" ht="25.5">
      <c r="A134" s="6" t="s">
        <v>61</v>
      </c>
      <c r="B134" s="6" t="s">
        <v>177</v>
      </c>
      <c r="C134" s="61" t="s">
        <v>178</v>
      </c>
      <c r="D134" s="61"/>
      <c r="E134" s="6" t="s">
        <v>179</v>
      </c>
      <c r="F134" s="61" t="s">
        <v>62</v>
      </c>
      <c r="G134" s="61"/>
    </row>
    <row r="135" spans="1:7" ht="39" customHeight="1">
      <c r="A135" s="8" t="s">
        <v>134</v>
      </c>
      <c r="B135" s="8">
        <v>1</v>
      </c>
      <c r="C135" s="55" t="s">
        <v>135</v>
      </c>
      <c r="D135" s="55"/>
      <c r="E135" s="8" t="s">
        <v>136</v>
      </c>
      <c r="F135" s="60" t="s">
        <v>137</v>
      </c>
      <c r="G135" s="61"/>
    </row>
    <row r="136" spans="1:7" ht="18" customHeight="1">
      <c r="A136" s="50" t="s">
        <v>80</v>
      </c>
      <c r="B136" s="51"/>
      <c r="C136" s="51"/>
      <c r="D136" s="51"/>
      <c r="E136" s="51"/>
      <c r="F136" s="51"/>
      <c r="G136" s="51"/>
    </row>
    <row r="137" spans="1:7" ht="18" customHeight="1">
      <c r="A137" s="68" t="s">
        <v>176</v>
      </c>
      <c r="B137" s="68"/>
      <c r="C137" s="68"/>
      <c r="D137" s="68"/>
      <c r="E137" s="68"/>
      <c r="F137" s="68"/>
      <c r="G137" s="68"/>
    </row>
    <row r="138" spans="1:7" ht="12" customHeight="1">
      <c r="A138" s="6" t="s">
        <v>36</v>
      </c>
      <c r="B138" s="6" t="s">
        <v>37</v>
      </c>
      <c r="C138" s="61" t="s">
        <v>16</v>
      </c>
      <c r="D138" s="61"/>
      <c r="E138" s="6" t="s">
        <v>38</v>
      </c>
      <c r="F138" s="61" t="s">
        <v>57</v>
      </c>
      <c r="G138" s="61"/>
    </row>
    <row r="139" spans="1:7" ht="45.75" customHeight="1">
      <c r="A139" s="105" t="s">
        <v>197</v>
      </c>
      <c r="B139" s="106"/>
      <c r="C139" s="106"/>
      <c r="D139" s="106"/>
      <c r="E139" s="66"/>
      <c r="F139" s="107" t="s">
        <v>193</v>
      </c>
      <c r="G139" s="108"/>
    </row>
    <row r="140" spans="1:7" ht="17.25" customHeight="1">
      <c r="A140" s="50" t="s">
        <v>71</v>
      </c>
      <c r="B140" s="50"/>
      <c r="C140" s="50"/>
      <c r="D140" s="50"/>
      <c r="E140" s="50"/>
      <c r="F140" s="50"/>
      <c r="G140" s="50"/>
    </row>
    <row r="141" spans="1:7" ht="16.5" customHeight="1">
      <c r="A141" s="50" t="s">
        <v>72</v>
      </c>
      <c r="B141" s="50"/>
      <c r="C141" s="50"/>
      <c r="D141" s="50"/>
      <c r="E141" s="50"/>
      <c r="F141" s="50"/>
      <c r="G141" s="50"/>
    </row>
    <row r="142" spans="1:7" ht="19.5" customHeight="1">
      <c r="A142" s="50" t="s">
        <v>39</v>
      </c>
      <c r="B142" s="50"/>
      <c r="C142" s="50"/>
      <c r="D142" s="50"/>
      <c r="E142" s="50"/>
      <c r="F142" s="50"/>
      <c r="G142" s="50"/>
    </row>
    <row r="143" spans="1:7" ht="17.25" customHeight="1">
      <c r="A143" s="12" t="s">
        <v>58</v>
      </c>
      <c r="B143" s="12" t="s">
        <v>55</v>
      </c>
      <c r="C143" s="50" t="s">
        <v>16</v>
      </c>
      <c r="D143" s="50"/>
      <c r="E143" s="50"/>
      <c r="F143" s="61" t="s">
        <v>40</v>
      </c>
      <c r="G143" s="61"/>
    </row>
    <row r="144" spans="1:7" ht="45.75" customHeight="1">
      <c r="A144" s="8" t="s">
        <v>219</v>
      </c>
      <c r="B144" s="1">
        <v>45716</v>
      </c>
      <c r="C144" s="62" t="s">
        <v>263</v>
      </c>
      <c r="D144" s="63"/>
      <c r="E144" s="64"/>
      <c r="F144" s="65" t="s">
        <v>264</v>
      </c>
      <c r="G144" s="66"/>
    </row>
    <row r="145" spans="1:7" ht="18" customHeight="1">
      <c r="A145" s="10"/>
      <c r="B145" s="10"/>
      <c r="C145" s="10"/>
      <c r="D145" s="10"/>
      <c r="E145" s="54" t="s">
        <v>291</v>
      </c>
      <c r="F145" s="54"/>
      <c r="G145" s="54"/>
    </row>
    <row r="146" spans="1:7" ht="21" customHeight="1">
      <c r="A146" s="50" t="s">
        <v>164</v>
      </c>
      <c r="B146" s="50"/>
      <c r="C146" s="50"/>
      <c r="D146" s="50"/>
      <c r="E146" s="50"/>
      <c r="F146" s="50"/>
      <c r="G146" s="50"/>
    </row>
    <row r="147" spans="1:7" s="3" customFormat="1" ht="21.75" customHeight="1">
      <c r="A147" s="50" t="s">
        <v>41</v>
      </c>
      <c r="B147" s="50"/>
      <c r="C147" s="50"/>
      <c r="D147" s="50"/>
      <c r="E147" s="50"/>
      <c r="F147" s="50"/>
      <c r="G147" s="50"/>
    </row>
    <row r="148" spans="1:7" s="3" customFormat="1" ht="22.5" customHeight="1">
      <c r="A148" s="12" t="s">
        <v>58</v>
      </c>
      <c r="B148" s="12" t="s">
        <v>55</v>
      </c>
      <c r="C148" s="50" t="s">
        <v>16</v>
      </c>
      <c r="D148" s="50"/>
      <c r="E148" s="50"/>
      <c r="F148" s="61" t="s">
        <v>40</v>
      </c>
      <c r="G148" s="61"/>
    </row>
    <row r="149" spans="1:7" s="3" customFormat="1" ht="93.75" customHeight="1">
      <c r="A149" s="8" t="s">
        <v>198</v>
      </c>
      <c r="B149" s="1" t="s">
        <v>198</v>
      </c>
      <c r="C149" s="69" t="s">
        <v>262</v>
      </c>
      <c r="D149" s="70"/>
      <c r="E149" s="71"/>
      <c r="F149" s="65" t="s">
        <v>264</v>
      </c>
      <c r="G149" s="66"/>
    </row>
    <row r="150" spans="1:7" ht="23.25" customHeight="1">
      <c r="A150" s="50" t="s">
        <v>42</v>
      </c>
      <c r="B150" s="50"/>
      <c r="C150" s="50"/>
      <c r="D150" s="50"/>
      <c r="E150" s="50"/>
      <c r="F150" s="50"/>
      <c r="G150" s="50"/>
    </row>
    <row r="151" spans="1:7" ht="23.25" customHeight="1">
      <c r="A151" s="12" t="s">
        <v>58</v>
      </c>
      <c r="B151" s="12" t="s">
        <v>55</v>
      </c>
      <c r="C151" s="50" t="s">
        <v>16</v>
      </c>
      <c r="D151" s="50"/>
      <c r="E151" s="50"/>
      <c r="F151" s="61" t="s">
        <v>40</v>
      </c>
      <c r="G151" s="61"/>
    </row>
    <row r="152" spans="1:7" ht="93.75" customHeight="1">
      <c r="A152" s="8" t="s">
        <v>198</v>
      </c>
      <c r="B152" s="1" t="s">
        <v>198</v>
      </c>
      <c r="C152" s="62" t="s">
        <v>265</v>
      </c>
      <c r="D152" s="63"/>
      <c r="E152" s="64"/>
      <c r="F152" s="65" t="s">
        <v>264</v>
      </c>
      <c r="G152" s="66"/>
    </row>
    <row r="153" spans="1:7" ht="23.25" customHeight="1">
      <c r="A153" s="50" t="s">
        <v>180</v>
      </c>
      <c r="B153" s="50"/>
      <c r="C153" s="50"/>
      <c r="D153" s="50"/>
      <c r="E153" s="50"/>
      <c r="F153" s="50"/>
      <c r="G153" s="50"/>
    </row>
    <row r="154" spans="1:7" ht="22.5" customHeight="1">
      <c r="A154" s="12" t="s">
        <v>58</v>
      </c>
      <c r="B154" s="12" t="s">
        <v>55</v>
      </c>
      <c r="C154" s="50" t="s">
        <v>16</v>
      </c>
      <c r="D154" s="50"/>
      <c r="E154" s="50"/>
      <c r="F154" s="61" t="s">
        <v>40</v>
      </c>
      <c r="G154" s="61"/>
    </row>
    <row r="155" spans="1:7" ht="79.5" customHeight="1">
      <c r="A155" s="8" t="s">
        <v>266</v>
      </c>
      <c r="B155" s="1">
        <v>46079</v>
      </c>
      <c r="C155" s="62" t="s">
        <v>267</v>
      </c>
      <c r="D155" s="63"/>
      <c r="E155" s="64"/>
      <c r="F155" s="65" t="s">
        <v>264</v>
      </c>
      <c r="G155" s="66"/>
    </row>
    <row r="156" spans="1:7" ht="23.25" customHeight="1">
      <c r="A156" s="50" t="s">
        <v>181</v>
      </c>
      <c r="B156" s="50"/>
      <c r="C156" s="50"/>
      <c r="D156" s="50"/>
      <c r="E156" s="50"/>
      <c r="F156" s="50"/>
      <c r="G156" s="50"/>
    </row>
    <row r="157" spans="1:7" ht="23.25" customHeight="1">
      <c r="A157" s="12" t="s">
        <v>1</v>
      </c>
      <c r="B157" s="12" t="s">
        <v>55</v>
      </c>
      <c r="C157" s="50" t="s">
        <v>182</v>
      </c>
      <c r="D157" s="50"/>
      <c r="E157" s="50"/>
      <c r="F157" s="61" t="s">
        <v>43</v>
      </c>
      <c r="G157" s="61"/>
    </row>
    <row r="158" spans="1:7" ht="106.5" customHeight="1">
      <c r="A158" s="8" t="s">
        <v>198</v>
      </c>
      <c r="B158" s="1" t="s">
        <v>198</v>
      </c>
      <c r="C158" s="62" t="s">
        <v>268</v>
      </c>
      <c r="D158" s="63"/>
      <c r="E158" s="64"/>
      <c r="F158" s="65" t="s">
        <v>264</v>
      </c>
      <c r="G158" s="66"/>
    </row>
    <row r="159" spans="1:7" ht="23.25" customHeight="1">
      <c r="A159" s="10"/>
      <c r="B159" s="10"/>
      <c r="C159" s="10"/>
      <c r="D159" s="10"/>
      <c r="E159" s="54" t="s">
        <v>292</v>
      </c>
      <c r="F159" s="54"/>
      <c r="G159" s="54"/>
    </row>
    <row r="160" spans="1:7" ht="23.25" customHeight="1">
      <c r="A160" s="10"/>
      <c r="B160" s="10"/>
      <c r="C160" s="10"/>
      <c r="D160" s="10"/>
      <c r="E160" s="10"/>
      <c r="F160" s="10"/>
      <c r="G160" s="10"/>
    </row>
    <row r="161" spans="1:7" ht="23.25" customHeight="1">
      <c r="A161" s="10"/>
      <c r="B161" s="10"/>
      <c r="C161" s="10"/>
      <c r="D161" s="10"/>
      <c r="E161" s="10"/>
      <c r="F161" s="10"/>
      <c r="G161" s="10"/>
    </row>
    <row r="162" spans="1:7" ht="23.25" customHeight="1">
      <c r="A162" s="10"/>
      <c r="B162" s="10"/>
      <c r="C162" s="10"/>
      <c r="D162" s="10"/>
      <c r="E162" s="10"/>
      <c r="F162" s="10"/>
      <c r="G162" s="10"/>
    </row>
    <row r="163" spans="1:7" ht="23.25" customHeight="1">
      <c r="A163" s="10"/>
      <c r="B163" s="10"/>
      <c r="C163" s="10"/>
      <c r="D163" s="10"/>
      <c r="E163" s="10"/>
      <c r="F163" s="10"/>
      <c r="G163" s="10"/>
    </row>
    <row r="164" spans="1:7" ht="23.25" customHeight="1">
      <c r="A164" s="50" t="s">
        <v>164</v>
      </c>
      <c r="B164" s="50"/>
      <c r="C164" s="50"/>
      <c r="D164" s="50"/>
      <c r="E164" s="50"/>
      <c r="F164" s="50"/>
      <c r="G164" s="50"/>
    </row>
    <row r="165" spans="1:7" ht="24.75" customHeight="1">
      <c r="A165" s="50" t="s">
        <v>73</v>
      </c>
      <c r="B165" s="50"/>
      <c r="C165" s="50"/>
      <c r="D165" s="50"/>
      <c r="E165" s="50"/>
      <c r="F165" s="50"/>
      <c r="G165" s="50"/>
    </row>
    <row r="166" spans="1:7" ht="22.5" customHeight="1">
      <c r="A166" s="50" t="s">
        <v>44</v>
      </c>
      <c r="B166" s="50"/>
      <c r="C166" s="50"/>
      <c r="D166" s="50" t="s">
        <v>49</v>
      </c>
      <c r="E166" s="50"/>
      <c r="F166" s="50"/>
      <c r="G166" s="50"/>
    </row>
    <row r="167" spans="1:7" ht="24.95" customHeight="1">
      <c r="A167" s="51">
        <v>2019</v>
      </c>
      <c r="B167" s="51"/>
      <c r="C167" s="51"/>
      <c r="D167" s="51" t="s">
        <v>188</v>
      </c>
      <c r="E167" s="51"/>
      <c r="F167" s="51"/>
      <c r="G167" s="51"/>
    </row>
    <row r="168" spans="1:7" ht="24.95" customHeight="1">
      <c r="A168" s="51">
        <v>2020</v>
      </c>
      <c r="B168" s="51"/>
      <c r="C168" s="51"/>
      <c r="D168" s="51" t="s">
        <v>189</v>
      </c>
      <c r="E168" s="51"/>
      <c r="F168" s="51"/>
      <c r="G168" s="51"/>
    </row>
    <row r="169" spans="1:7" ht="24.95" customHeight="1">
      <c r="A169" s="51">
        <v>2019</v>
      </c>
      <c r="B169" s="51"/>
      <c r="C169" s="51"/>
      <c r="D169" s="51" t="s">
        <v>190</v>
      </c>
      <c r="E169" s="51"/>
      <c r="F169" s="51"/>
      <c r="G169" s="51"/>
    </row>
    <row r="170" spans="1:7" ht="24.95" customHeight="1">
      <c r="A170" s="51">
        <v>2020</v>
      </c>
      <c r="B170" s="51"/>
      <c r="C170" s="51"/>
      <c r="D170" s="51" t="s">
        <v>191</v>
      </c>
      <c r="E170" s="51"/>
      <c r="F170" s="51"/>
      <c r="G170" s="51"/>
    </row>
    <row r="171" spans="1:7" ht="24.95" customHeight="1">
      <c r="A171" s="51">
        <v>2021</v>
      </c>
      <c r="B171" s="51"/>
      <c r="C171" s="51"/>
      <c r="D171" s="51" t="s">
        <v>121</v>
      </c>
      <c r="E171" s="51"/>
      <c r="F171" s="51"/>
      <c r="G171" s="51"/>
    </row>
    <row r="172" spans="1:7" ht="24.95" customHeight="1">
      <c r="A172" s="51">
        <v>2022</v>
      </c>
      <c r="B172" s="51"/>
      <c r="C172" s="51"/>
      <c r="D172" s="55" t="s">
        <v>192</v>
      </c>
      <c r="E172" s="55"/>
      <c r="F172" s="55"/>
      <c r="G172" s="55"/>
    </row>
    <row r="173" spans="1:7" ht="24.95" customHeight="1">
      <c r="A173" s="51">
        <v>2023</v>
      </c>
      <c r="B173" s="51"/>
      <c r="C173" s="51"/>
      <c r="D173" s="55" t="s">
        <v>215</v>
      </c>
      <c r="E173" s="55"/>
      <c r="F173" s="55"/>
      <c r="G173" s="55"/>
    </row>
    <row r="174" spans="1:7" ht="24.95" customHeight="1">
      <c r="A174" s="51">
        <v>2024</v>
      </c>
      <c r="B174" s="51"/>
      <c r="C174" s="51"/>
      <c r="D174" s="55" t="s">
        <v>261</v>
      </c>
      <c r="E174" s="55"/>
      <c r="F174" s="55"/>
      <c r="G174" s="55"/>
    </row>
    <row r="175" spans="1:7" ht="409.5" customHeight="1">
      <c r="A175" s="51"/>
      <c r="B175" s="51"/>
      <c r="C175" s="51"/>
      <c r="D175" s="51"/>
      <c r="E175" s="51"/>
      <c r="F175" s="51"/>
      <c r="G175" s="51"/>
    </row>
    <row r="176" spans="1:7" ht="20.25" customHeight="1">
      <c r="A176" s="10"/>
      <c r="B176" s="10"/>
      <c r="C176" s="10"/>
      <c r="D176" s="10"/>
      <c r="E176" s="54" t="s">
        <v>293</v>
      </c>
      <c r="F176" s="54"/>
      <c r="G176" s="54"/>
    </row>
    <row r="177" spans="1:7" ht="20.25" customHeight="1">
      <c r="A177" s="50" t="s">
        <v>164</v>
      </c>
      <c r="B177" s="50"/>
      <c r="C177" s="50"/>
      <c r="D177" s="50"/>
      <c r="E177" s="50"/>
      <c r="F177" s="50"/>
      <c r="G177" s="50"/>
    </row>
    <row r="178" spans="1:7" ht="20.25" customHeight="1">
      <c r="A178" s="50" t="s">
        <v>74</v>
      </c>
      <c r="B178" s="50"/>
      <c r="C178" s="50"/>
      <c r="D178" s="50"/>
      <c r="E178" s="50"/>
      <c r="F178" s="50"/>
      <c r="G178" s="50"/>
    </row>
    <row r="179" spans="1:7" ht="333" customHeight="1">
      <c r="A179" s="53" t="s">
        <v>273</v>
      </c>
      <c r="B179" s="53"/>
      <c r="C179" s="53"/>
      <c r="D179" s="53"/>
      <c r="E179" s="53"/>
      <c r="F179" s="53"/>
      <c r="G179" s="53"/>
    </row>
    <row r="180" spans="1:7" ht="292.5" customHeight="1">
      <c r="A180" s="52" t="s">
        <v>274</v>
      </c>
      <c r="B180" s="52"/>
      <c r="C180" s="52"/>
      <c r="D180" s="52"/>
      <c r="E180" s="52"/>
      <c r="F180" s="52"/>
      <c r="G180" s="52"/>
    </row>
    <row r="181" spans="1:7" ht="24.95" customHeight="1">
      <c r="A181" s="10"/>
      <c r="B181" s="10"/>
      <c r="C181" s="10"/>
      <c r="D181" s="10"/>
      <c r="E181" s="54" t="s">
        <v>294</v>
      </c>
      <c r="F181" s="54"/>
      <c r="G181" s="54"/>
    </row>
    <row r="182" spans="1:7" ht="19.5" customHeight="1">
      <c r="A182" s="50" t="s">
        <v>164</v>
      </c>
      <c r="B182" s="50"/>
      <c r="C182" s="50"/>
      <c r="D182" s="50"/>
      <c r="E182" s="50"/>
      <c r="F182" s="50"/>
      <c r="G182" s="50"/>
    </row>
    <row r="183" spans="1:7" ht="183" customHeight="1">
      <c r="A183" s="52" t="s">
        <v>275</v>
      </c>
      <c r="B183" s="52"/>
      <c r="C183" s="52"/>
      <c r="D183" s="52"/>
      <c r="E183" s="53"/>
      <c r="F183" s="53"/>
      <c r="G183" s="53"/>
    </row>
    <row r="184" spans="1:7" ht="409.5" customHeight="1">
      <c r="A184" s="51"/>
      <c r="B184" s="51"/>
      <c r="C184" s="51"/>
      <c r="D184" s="51"/>
      <c r="E184" s="51"/>
      <c r="F184" s="51"/>
      <c r="G184" s="51"/>
    </row>
    <row r="185" spans="1:7" ht="20.100000000000001" customHeight="1">
      <c r="A185" s="10"/>
      <c r="B185" s="10"/>
      <c r="C185" s="10"/>
      <c r="D185" s="10"/>
      <c r="E185" s="49" t="s">
        <v>295</v>
      </c>
      <c r="F185" s="49"/>
      <c r="G185" s="49"/>
    </row>
  </sheetData>
  <mergeCells count="245">
    <mergeCell ref="F19:G19"/>
    <mergeCell ref="E25:G25"/>
    <mergeCell ref="A139:E139"/>
    <mergeCell ref="F139:G139"/>
    <mergeCell ref="C63:D63"/>
    <mergeCell ref="A59:G59"/>
    <mergeCell ref="C60:D60"/>
    <mergeCell ref="E60:F60"/>
    <mergeCell ref="C61:D61"/>
    <mergeCell ref="E61:F61"/>
    <mergeCell ref="E109:G109"/>
    <mergeCell ref="E63:F63"/>
    <mergeCell ref="C62:D62"/>
    <mergeCell ref="A97:G97"/>
    <mergeCell ref="A98:G98"/>
    <mergeCell ref="C99:D99"/>
    <mergeCell ref="E99:F99"/>
    <mergeCell ref="C105:D105"/>
    <mergeCell ref="E105:F105"/>
    <mergeCell ref="F119:G119"/>
    <mergeCell ref="A64:G64"/>
    <mergeCell ref="B24:C24"/>
    <mergeCell ref="A48:G48"/>
    <mergeCell ref="B42:D42"/>
    <mergeCell ref="E42:G42"/>
    <mergeCell ref="B43:D43"/>
    <mergeCell ref="E43:G43"/>
    <mergeCell ref="B44:D44"/>
    <mergeCell ref="E44:G44"/>
    <mergeCell ref="A40:G40"/>
    <mergeCell ref="A31:G31"/>
    <mergeCell ref="B36:C36"/>
    <mergeCell ref="B37:C37"/>
    <mergeCell ref="E36:F36"/>
    <mergeCell ref="E45:G45"/>
    <mergeCell ref="B45:D45"/>
    <mergeCell ref="A34:G34"/>
    <mergeCell ref="A2:G3"/>
    <mergeCell ref="A4:G4"/>
    <mergeCell ref="A7:G7"/>
    <mergeCell ref="A9:G9"/>
    <mergeCell ref="A10:G10"/>
    <mergeCell ref="F13:G13"/>
    <mergeCell ref="F14:G14"/>
    <mergeCell ref="F15:G15"/>
    <mergeCell ref="F17:G17"/>
    <mergeCell ref="D13:E13"/>
    <mergeCell ref="D14:E14"/>
    <mergeCell ref="D15:E15"/>
    <mergeCell ref="D16:E16"/>
    <mergeCell ref="D17:E17"/>
    <mergeCell ref="B11:C11"/>
    <mergeCell ref="D11:E11"/>
    <mergeCell ref="F11:G11"/>
    <mergeCell ref="B12:C12"/>
    <mergeCell ref="D12:E12"/>
    <mergeCell ref="F12:G12"/>
    <mergeCell ref="B16:C16"/>
    <mergeCell ref="B17:C17"/>
    <mergeCell ref="F16:G16"/>
    <mergeCell ref="F134:G134"/>
    <mergeCell ref="E106:F106"/>
    <mergeCell ref="E107:F107"/>
    <mergeCell ref="E108:F108"/>
    <mergeCell ref="C106:D106"/>
    <mergeCell ref="C107:D107"/>
    <mergeCell ref="C108:D108"/>
    <mergeCell ref="B51:D51"/>
    <mergeCell ref="B52:D52"/>
    <mergeCell ref="A113:G113"/>
    <mergeCell ref="E51:G51"/>
    <mergeCell ref="E52:G52"/>
    <mergeCell ref="A133:G133"/>
    <mergeCell ref="C134:D134"/>
    <mergeCell ref="E62:F62"/>
    <mergeCell ref="A87:G87"/>
    <mergeCell ref="B49:D49"/>
    <mergeCell ref="E49:G49"/>
    <mergeCell ref="E50:G50"/>
    <mergeCell ref="A121:G121"/>
    <mergeCell ref="A130:B130"/>
    <mergeCell ref="A131:B131"/>
    <mergeCell ref="A129:B129"/>
    <mergeCell ref="C130:D130"/>
    <mergeCell ref="C131:D131"/>
    <mergeCell ref="C129:D129"/>
    <mergeCell ref="E129:G129"/>
    <mergeCell ref="E130:G130"/>
    <mergeCell ref="E131:G131"/>
    <mergeCell ref="A65:G65"/>
    <mergeCell ref="A73:G73"/>
    <mergeCell ref="A127:G127"/>
    <mergeCell ref="D122:F122"/>
    <mergeCell ref="D123:F123"/>
    <mergeCell ref="A128:B128"/>
    <mergeCell ref="C128:D128"/>
    <mergeCell ref="E128:G128"/>
    <mergeCell ref="A120:G120"/>
    <mergeCell ref="F117:G117"/>
    <mergeCell ref="A118:B118"/>
    <mergeCell ref="C118:D118"/>
    <mergeCell ref="F118:G118"/>
    <mergeCell ref="E124:G124"/>
    <mergeCell ref="A125:G125"/>
    <mergeCell ref="B50:D50"/>
    <mergeCell ref="A114:G114"/>
    <mergeCell ref="A115:B115"/>
    <mergeCell ref="A119:B119"/>
    <mergeCell ref="C115:D115"/>
    <mergeCell ref="F115:G115"/>
    <mergeCell ref="C119:D119"/>
    <mergeCell ref="C100:D100"/>
    <mergeCell ref="E100:F100"/>
    <mergeCell ref="C101:D101"/>
    <mergeCell ref="E101:F101"/>
    <mergeCell ref="C102:D102"/>
    <mergeCell ref="E102:F102"/>
    <mergeCell ref="C103:D103"/>
    <mergeCell ref="E103:F103"/>
    <mergeCell ref="C104:D104"/>
    <mergeCell ref="E104:F104"/>
    <mergeCell ref="A85:G85"/>
    <mergeCell ref="E84:G84"/>
    <mergeCell ref="A116:B116"/>
    <mergeCell ref="C116:D116"/>
    <mergeCell ref="F116:G116"/>
    <mergeCell ref="A117:B117"/>
    <mergeCell ref="C117:D117"/>
    <mergeCell ref="A28:D28"/>
    <mergeCell ref="A41:G41"/>
    <mergeCell ref="D23:E23"/>
    <mergeCell ref="F20:G20"/>
    <mergeCell ref="F21:G21"/>
    <mergeCell ref="F23:G23"/>
    <mergeCell ref="D18:E18"/>
    <mergeCell ref="D19:E19"/>
    <mergeCell ref="D22:E22"/>
    <mergeCell ref="B22:C22"/>
    <mergeCell ref="F22:G22"/>
    <mergeCell ref="A26:D26"/>
    <mergeCell ref="A27:D27"/>
    <mergeCell ref="E27:G27"/>
    <mergeCell ref="E28:G28"/>
    <mergeCell ref="A30:G30"/>
    <mergeCell ref="A32:G32"/>
    <mergeCell ref="A33:G33"/>
    <mergeCell ref="E35:F35"/>
    <mergeCell ref="E37:F37"/>
    <mergeCell ref="E26:G26"/>
    <mergeCell ref="B35:C35"/>
    <mergeCell ref="D24:E24"/>
    <mergeCell ref="F24:G24"/>
    <mergeCell ref="A132:G132"/>
    <mergeCell ref="A126:G126"/>
    <mergeCell ref="A137:G137"/>
    <mergeCell ref="C138:D138"/>
    <mergeCell ref="F138:G138"/>
    <mergeCell ref="C144:E144"/>
    <mergeCell ref="F144:G144"/>
    <mergeCell ref="A136:G136"/>
    <mergeCell ref="C157:E157"/>
    <mergeCell ref="A153:G153"/>
    <mergeCell ref="A147:G147"/>
    <mergeCell ref="F151:G151"/>
    <mergeCell ref="E145:G145"/>
    <mergeCell ref="A146:G146"/>
    <mergeCell ref="C152:E152"/>
    <mergeCell ref="F152:G152"/>
    <mergeCell ref="C155:E155"/>
    <mergeCell ref="F155:G155"/>
    <mergeCell ref="A156:G156"/>
    <mergeCell ref="C148:E148"/>
    <mergeCell ref="F148:G148"/>
    <mergeCell ref="C149:E149"/>
    <mergeCell ref="F149:G149"/>
    <mergeCell ref="A150:G150"/>
    <mergeCell ref="F135:G135"/>
    <mergeCell ref="A165:G165"/>
    <mergeCell ref="A166:C166"/>
    <mergeCell ref="A140:G140"/>
    <mergeCell ref="A141:G141"/>
    <mergeCell ref="A142:G142"/>
    <mergeCell ref="C143:E143"/>
    <mergeCell ref="F143:G143"/>
    <mergeCell ref="C135:D135"/>
    <mergeCell ref="A164:G164"/>
    <mergeCell ref="D166:G166"/>
    <mergeCell ref="E159:G159"/>
    <mergeCell ref="C158:E158"/>
    <mergeCell ref="F158:G158"/>
    <mergeCell ref="C151:E151"/>
    <mergeCell ref="C154:E154"/>
    <mergeCell ref="F154:G154"/>
    <mergeCell ref="F157:G157"/>
    <mergeCell ref="A1:G1"/>
    <mergeCell ref="A8:G8"/>
    <mergeCell ref="E38:G38"/>
    <mergeCell ref="A39:G39"/>
    <mergeCell ref="E54:G54"/>
    <mergeCell ref="A58:G58"/>
    <mergeCell ref="E70:G70"/>
    <mergeCell ref="A72:G72"/>
    <mergeCell ref="B13:C13"/>
    <mergeCell ref="B14:C14"/>
    <mergeCell ref="A46:G46"/>
    <mergeCell ref="A53:G53"/>
    <mergeCell ref="A5:G5"/>
    <mergeCell ref="A6:G6"/>
    <mergeCell ref="B20:C20"/>
    <mergeCell ref="B21:C21"/>
    <mergeCell ref="B23:C23"/>
    <mergeCell ref="D20:E20"/>
    <mergeCell ref="B18:C18"/>
    <mergeCell ref="B19:C19"/>
    <mergeCell ref="B15:C15"/>
    <mergeCell ref="F18:G18"/>
    <mergeCell ref="D21:E21"/>
    <mergeCell ref="A25:D25"/>
    <mergeCell ref="A167:C167"/>
    <mergeCell ref="A171:C171"/>
    <mergeCell ref="A170:C170"/>
    <mergeCell ref="D167:G167"/>
    <mergeCell ref="E176:G176"/>
    <mergeCell ref="A174:C174"/>
    <mergeCell ref="D170:G170"/>
    <mergeCell ref="A169:C169"/>
    <mergeCell ref="D174:G174"/>
    <mergeCell ref="A168:C168"/>
    <mergeCell ref="D169:G169"/>
    <mergeCell ref="D171:G171"/>
    <mergeCell ref="D168:G168"/>
    <mergeCell ref="A172:C172"/>
    <mergeCell ref="D172:G172"/>
    <mergeCell ref="A173:C173"/>
    <mergeCell ref="D173:G173"/>
    <mergeCell ref="E185:G185"/>
    <mergeCell ref="A177:G177"/>
    <mergeCell ref="A175:G175"/>
    <mergeCell ref="A180:G180"/>
    <mergeCell ref="A179:G179"/>
    <mergeCell ref="A183:G183"/>
    <mergeCell ref="A184:G184"/>
    <mergeCell ref="A178:G178"/>
    <mergeCell ref="E181:G181"/>
    <mergeCell ref="A182:G182"/>
  </mergeCells>
  <phoneticPr fontId="4" type="noConversion"/>
  <hyperlinks>
    <hyperlink ref="A10" r:id="rId1"/>
    <hyperlink ref="A34" r:id="rId2"/>
    <hyperlink ref="E43" r:id="rId3"/>
    <hyperlink ref="E44" r:id="rId4"/>
    <hyperlink ref="E45" r:id="rId5"/>
    <hyperlink ref="E50" r:id="rId6"/>
    <hyperlink ref="E51" r:id="rId7"/>
    <hyperlink ref="E52" r:id="rId8"/>
    <hyperlink ref="G61" r:id="rId9" location="!/login"/>
    <hyperlink ref="G62" r:id="rId10" location="!/login"/>
    <hyperlink ref="G63" r:id="rId11" location="!/login"/>
    <hyperlink ref="A32" r:id="rId12"/>
    <hyperlink ref="F135" r:id="rId13"/>
    <hyperlink ref="G101" r:id="rId14"/>
    <hyperlink ref="G102" r:id="rId15"/>
    <hyperlink ref="G104" r:id="rId16"/>
    <hyperlink ref="G108" r:id="rId17"/>
    <hyperlink ref="F139" r:id="rId18"/>
    <hyperlink ref="F144" r:id="rId19"/>
    <hyperlink ref="F149" r:id="rId20"/>
    <hyperlink ref="G100" r:id="rId21"/>
    <hyperlink ref="G75" r:id="rId22"/>
    <hyperlink ref="G76" r:id="rId23"/>
    <hyperlink ref="G77" r:id="rId24" location="proveedores"/>
    <hyperlink ref="G78" r:id="rId25" location="proveedores"/>
    <hyperlink ref="G79" r:id="rId26" location="proveedores"/>
    <hyperlink ref="G80" r:id="rId27" location="proveedores"/>
    <hyperlink ref="G81" r:id="rId28" location="proveedores"/>
    <hyperlink ref="G82" r:id="rId29" location="proveedores"/>
    <hyperlink ref="G83" r:id="rId30" location="proveedores"/>
    <hyperlink ref="G86" r:id="rId31" location="proveedores"/>
    <hyperlink ref="F152" r:id="rId32"/>
    <hyperlink ref="F155" r:id="rId33"/>
    <hyperlink ref="F158" r:id="rId34"/>
    <hyperlink ref="E131" r:id="rId35" display="https://www.petropar.gov.py/?cat=1"/>
    <hyperlink ref="E129" r:id="rId36" display="https://www.petropar.gov.py/?cat=1"/>
    <hyperlink ref="E130" r:id="rId37" display="https://www.petropar.gov.py/?cat=1"/>
    <hyperlink ref="F117" r:id="rId38"/>
    <hyperlink ref="F119" r:id="rId39"/>
    <hyperlink ref="F116" r:id="rId40"/>
    <hyperlink ref="G89:G96" r:id="rId41" display="https://www.petropar.gov.py/?page_id=8593"/>
  </hyperlinks>
  <pageMargins left="0.23622047244094491" right="0.23622047244094491" top="0.55118110236220474" bottom="0.55118110236220474" header="0.31496062992125984" footer="0.31496062992125984"/>
  <pageSetup paperSize="9" scale="75" orientation="landscape" r:id="rId42"/>
  <drawing r:id="rId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Primer Informe Parcial-Pp25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Carmelo Diaz</cp:lastModifiedBy>
  <cp:lastPrinted>2026-04-16T11:00:05Z</cp:lastPrinted>
  <dcterms:created xsi:type="dcterms:W3CDTF">2020-06-23T19:35:00Z</dcterms:created>
  <dcterms:modified xsi:type="dcterms:W3CDTF">2026-04-16T11:00:33Z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