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diaz\Desktop\Dirección de Transparencia\02-Unidad de Gestión y Control - DTR\2026\RCC-2026\Segundo Informe Parcial\"/>
    </mc:Choice>
  </mc:AlternateContent>
  <bookViews>
    <workbookView xWindow="0" yWindow="0" windowWidth="24000" windowHeight="9000"/>
  </bookViews>
  <sheets>
    <sheet name="Segundo Informe Parcial-Pp26" sheetId="1" r:id="rId1"/>
  </sheets>
  <externalReferences>
    <externalReference r:id="rId2"/>
    <externalReference r:id="rId3"/>
    <externalReference r:id="rId4"/>
  </externalReferences>
  <calcPr calcId="162913"/>
</workbook>
</file>

<file path=xl/calcChain.xml><?xml version="1.0" encoding="utf-8"?>
<calcChain xmlns="http://schemas.openxmlformats.org/spreadsheetml/2006/main">
  <c r="E105" i="1" l="1"/>
  <c r="E103" i="1"/>
  <c r="E102" i="1"/>
  <c r="E101" i="1"/>
  <c r="E100" i="1"/>
  <c r="E99" i="1"/>
  <c r="D103" i="1"/>
  <c r="D102" i="1"/>
  <c r="D101" i="1"/>
  <c r="D100" i="1"/>
  <c r="C105" i="1"/>
  <c r="C103" i="1"/>
  <c r="C102" i="1"/>
  <c r="C101" i="1"/>
  <c r="C100" i="1"/>
  <c r="C99" i="1"/>
  <c r="A150" i="1" l="1"/>
  <c r="F101" i="1" l="1"/>
  <c r="F105" i="1"/>
  <c r="F99" i="1"/>
  <c r="F106" i="1"/>
  <c r="F104" i="1"/>
  <c r="F102" i="1" l="1"/>
  <c r="F103" i="1"/>
  <c r="F100" i="1"/>
  <c r="E71" i="1"/>
</calcChain>
</file>

<file path=xl/sharedStrings.xml><?xml version="1.0" encoding="utf-8"?>
<sst xmlns="http://schemas.openxmlformats.org/spreadsheetml/2006/main" count="435" uniqueCount="326">
  <si>
    <t>1- PRESENTACIÓN</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</si>
  <si>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</si>
  <si>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</si>
  <si>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</si>
  <si>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</si>
  <si>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</si>
  <si>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</si>
  <si>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</si>
  <si>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</si>
  <si>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</si>
  <si>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</si>
  <si>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</si>
  <si>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</si>
  <si>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</si>
  <si>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</si>
  <si>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N°</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</si>
  <si>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</si>
  <si>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</si>
  <si>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</si>
  <si>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</si>
  <si>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</si>
  <si>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</si>
  <si>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</si>
  <si>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</si>
  <si>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</si>
  <si>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</si>
  <si>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</si>
  <si>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</si>
  <si>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</si>
  <si>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Saldos</t>
  </si>
  <si>
    <t>Evidencia (Enlace Ley 5189)</t>
  </si>
  <si>
    <t>5.1. Canales de Participación Ciudadana existentes a la fecha.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</si>
  <si>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</si>
  <si>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</si>
  <si>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</si>
  <si>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</si>
  <si>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</si>
  <si>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</si>
  <si>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</si>
  <si>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</si>
  <si>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</si>
  <si>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</si>
  <si>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Evidencia (Adjuntar Documento)</t>
  </si>
  <si>
    <t>Periodo</t>
  </si>
  <si>
    <t>Cantidad de Miembros del CRCC:</t>
  </si>
  <si>
    <t>Total Mujeres:</t>
  </si>
  <si>
    <t>Total Hombres :</t>
  </si>
  <si>
    <t>Nivel de Cumplimiento</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</si>
  <si>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</si>
  <si>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</si>
  <si>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</si>
  <si>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</si>
  <si>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</si>
  <si>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</si>
  <si>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</si>
  <si>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</si>
  <si>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</si>
  <si>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</si>
  <si>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Producto (actividades, materiales, insumos, etc)</t>
  </si>
  <si>
    <t>Enlace</t>
  </si>
  <si>
    <t>Ambito de Aplicación</t>
  </si>
  <si>
    <t>Enlace Evidencias</t>
  </si>
  <si>
    <t>Descripción de las actividades realizadas en base a los resultados</t>
  </si>
  <si>
    <t>Cantidad de funcionarios que completaron el diagnostico</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</si>
  <si>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</si>
  <si>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</si>
  <si>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</si>
  <si>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</si>
  <si>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</si>
  <si>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 xml:space="preserve">Objeto de Gasto </t>
  </si>
  <si>
    <t>8- CONTROL INTERNO Y EXTERNO</t>
  </si>
  <si>
    <t>8.1 Informes de Auditorias Internas y Auditorías Externas en el Trimestre</t>
  </si>
  <si>
    <t>8.2 Modelo Estándar de Control Interno para las Instituciones Públicas del Paraguay</t>
  </si>
  <si>
    <t xml:space="preserve">9- DESCRIPCIÓN CUALITATIVA DE LOGROS ALCANZADOS </t>
  </si>
  <si>
    <t>3.6 Ejecución Financiera</t>
  </si>
  <si>
    <t>5- PARTICIPACIÓN CIUDADANA</t>
  </si>
  <si>
    <t>2.2 Plan de Rendición de Cuentas. (Copiar abajo link de acceso directo)</t>
  </si>
  <si>
    <t>6- INDICADORES MISIONALES DE RENDICIÓN DE CUENTAS AL CIUDADANO</t>
  </si>
  <si>
    <t>6.1- Indicadores Misionales Identificados</t>
  </si>
  <si>
    <t>7- GESTIÓN DE DENUNCIAS</t>
  </si>
  <si>
    <t xml:space="preserve">Cantidad de hombres </t>
  </si>
  <si>
    <t>Cantidad de mujeres</t>
  </si>
  <si>
    <t>No Respondidos o Reconsideradas</t>
  </si>
  <si>
    <t>Suministrar hidrocarburos y biocombustibles con énfasis en el cuidado del medio ambiente, administrando racionalmente sus recursos con innovación y calidad, a fin de satisfacer los requerimientos del mercado nacional conforme a las regulaciones vigentes, en líneas con las políticas de Estado contribuyendo al desarrollo sostenible del Paraguay.</t>
  </si>
  <si>
    <t>https://www.petropar.gov.py/wp-content/uploads/2021/08/Resoluci%C3%B3n%20N%C2%B0%20146%20-%202.020.pdf</t>
  </si>
  <si>
    <t>Dirección de Transparencia</t>
  </si>
  <si>
    <t>Dirección de Gestión Empresarial</t>
  </si>
  <si>
    <t>Unidad de Gestión y Control MECIP</t>
  </si>
  <si>
    <t>Dirección Gabinete de Presidencia</t>
  </si>
  <si>
    <t>Dirección Financiera</t>
  </si>
  <si>
    <t xml:space="preserve">Dirección de Comunicación </t>
  </si>
  <si>
    <t>Dirección de Tecnología de la Información</t>
  </si>
  <si>
    <t>Auditoría Interna</t>
  </si>
  <si>
    <t>Dirección Jurídica</t>
  </si>
  <si>
    <t>Dirección Comercial</t>
  </si>
  <si>
    <t>Dirección de Proyectos y Obras</t>
  </si>
  <si>
    <t>Gerencia Comercio Exterior</t>
  </si>
  <si>
    <t>Gerencia Control de Producto</t>
  </si>
  <si>
    <t>Director</t>
  </si>
  <si>
    <t>Maria Luisa Vázquez A.</t>
  </si>
  <si>
    <t>Jefa</t>
  </si>
  <si>
    <t>Directora</t>
  </si>
  <si>
    <t xml:space="preserve">Auditor Interno </t>
  </si>
  <si>
    <t>Gerente</t>
  </si>
  <si>
    <t>Aumento de la producción de alcohol.</t>
  </si>
  <si>
    <t>Volumen producido en la Planta de alcohol ubicada en Mauricio José Troche.</t>
  </si>
  <si>
    <t>https://datos.sfp.gov.py/visualizaciones/oee</t>
  </si>
  <si>
    <t>Venta de combustibles y biocombustibles</t>
  </si>
  <si>
    <t>Satisfacer los requerimientos de combustibles y biocombustibles</t>
  </si>
  <si>
    <t>Clientes mayoristas y minoristas de PETROPAR</t>
  </si>
  <si>
    <t>SPR</t>
  </si>
  <si>
    <t>Exploración y explotación de hidrocarburos</t>
  </si>
  <si>
    <t>Contar con Bloques para las actividades de exploración y explotación de hidrocarburos</t>
  </si>
  <si>
    <t>Ciudadanos paraguayos</t>
  </si>
  <si>
    <t>Decretos</t>
  </si>
  <si>
    <t>Aumento de la producción de alcohol absoluto</t>
  </si>
  <si>
    <t>Participar en la venta minorista de combustibles líquidos</t>
  </si>
  <si>
    <t>Promover el consumo de biocombustibles</t>
  </si>
  <si>
    <t>https://www.petropar.gov.py/?cat=1
https://www.petropar.gov.py/?page_id=7922</t>
  </si>
  <si>
    <t>https://www.petropar.gov.py/?cat=1 
https://www.petropar.gov.py/?page_id=10020</t>
  </si>
  <si>
    <t>3,00 - GESTIONADO BAJO</t>
  </si>
  <si>
    <t>Servicios personales</t>
  </si>
  <si>
    <t>Servicios no personales</t>
  </si>
  <si>
    <t>Bienes de consumo e insumos</t>
  </si>
  <si>
    <t>Bienes de cambio</t>
  </si>
  <si>
    <t>Inversión física</t>
  </si>
  <si>
    <t>Inversión financiera</t>
  </si>
  <si>
    <t>Transferencias</t>
  </si>
  <si>
    <t>Otros gastos</t>
  </si>
  <si>
    <t>https://www.petropar.gov.py/?page_id=8593</t>
  </si>
  <si>
    <t>https://informacionpublica.paraguay.gov.py/portal/#!/login</t>
  </si>
  <si>
    <t>Promover el Consumo de Biocombustibles</t>
  </si>
  <si>
    <t>Cantidad producida de alcohol en la presente zafra</t>
  </si>
  <si>
    <t>Institucional</t>
  </si>
  <si>
    <t>Encubrimientos</t>
  </si>
  <si>
    <t xml:space="preserve">Socialización de Normas Legales. </t>
  </si>
  <si>
    <t>https://www.petropar.gov.py/?page_id=7661</t>
  </si>
  <si>
    <t xml:space="preserve">Contactos </t>
  </si>
  <si>
    <t>Acceso desde la web de Petropar</t>
  </si>
  <si>
    <t>Mesa de Entrada</t>
  </si>
  <si>
    <t>https://www.petropar.gov.py/?page_id=7373</t>
  </si>
  <si>
    <t xml:space="preserve">Correo Institucional - Mesa de Entrada </t>
  </si>
  <si>
    <t>Acceso desde cuentas personales</t>
  </si>
  <si>
    <t xml:space="preserve">mesaentrada@petropar.gov.py </t>
  </si>
  <si>
    <t>Facebook</t>
  </si>
  <si>
    <t>Acceso desde la página web de Petropar y cuentas personales</t>
  </si>
  <si>
    <t>Dirección de Comunicación</t>
  </si>
  <si>
    <t>https://www.facebook.com/PETROPARParaguay/</t>
  </si>
  <si>
    <t>Instagram</t>
  </si>
  <si>
    <t>https://instagram.com/petroparpy?igshid=16qerrip98nz0</t>
  </si>
  <si>
    <t>Twitter</t>
  </si>
  <si>
    <t>https://twitter.com/Petropargov</t>
  </si>
  <si>
    <t>Youtube</t>
  </si>
  <si>
    <t>https://www.youtube.com/channel/UCZL8hyQWI-yAURlZzjPGLAQ</t>
  </si>
  <si>
    <t>Tik Tok</t>
  </si>
  <si>
    <t>https://www.tiktok.com/@petroparpy</t>
  </si>
  <si>
    <t>WhatsApp</t>
  </si>
  <si>
    <t>Diferentes Gerencias y Direcciones</t>
  </si>
  <si>
    <t xml:space="preserve">Grupos de WhatsApp  por gerencias / público </t>
  </si>
  <si>
    <t>Correo Institucional - Comunicación</t>
  </si>
  <si>
    <t xml:space="preserve">comunicaciones@petropar.gov.py </t>
  </si>
  <si>
    <t>Petropar como institución del Estado reafirma su compromiso de resaltar el Idioma Guaraní a través de su uso, en ese sentido promovemos la utilización del mismo; llevando los nombres de los combustibles en nuestro idioma oficial.  Los nombres tienen la misión de rescatar y potenciar los productos, nuestras culturas y nuestras costumbres.</t>
  </si>
  <si>
    <t>Desde el 2019 Nuevas denominaciones</t>
  </si>
  <si>
    <t>Comité de Rendición de Cuentas - Petróleos Paraguayos (PETROPAR)</t>
  </si>
  <si>
    <r>
      <t xml:space="preserve">Institución: </t>
    </r>
    <r>
      <rPr>
        <sz val="10"/>
        <color theme="1"/>
        <rFont val="Arial"/>
        <family val="2"/>
      </rPr>
      <t>Petróleos Paraguayos - PETROPAR.</t>
    </r>
  </si>
  <si>
    <t>3.4- Servicios o Productos Misionales (Depende de la Naturaleza de la Misión Institucional, puede abarcar un Programa o Proyecto)</t>
  </si>
  <si>
    <t>Misión Institucional</t>
  </si>
  <si>
    <t>Total Nivel Directivo o Rango Superior:</t>
  </si>
  <si>
    <t>2.1. Resolución de Aprobación y Anexo del Plan de Rendición de Cuentas</t>
  </si>
  <si>
    <t>3.5 Contrataciones Realizadas</t>
  </si>
  <si>
    <t>5.2. Participación y Difusión en Idioma Guaraní</t>
  </si>
  <si>
    <t>5.3 Diagnostico "The Integrity App"</t>
  </si>
  <si>
    <t>Cantidad de Indicadores</t>
  </si>
  <si>
    <t>Descripción del Indicador Misional</t>
  </si>
  <si>
    <t>6.2 Gestión de Riesgos de Corrupción</t>
  </si>
  <si>
    <t>7.1.Gestión de Denuncias de Corrupción</t>
  </si>
  <si>
    <t>Cantidad de Riesgos Detectados</t>
  </si>
  <si>
    <t>Descripción del Riesgo de Corrupción</t>
  </si>
  <si>
    <t>Medidas de Mitigación</t>
  </si>
  <si>
    <t>Otros Tipos de Auditoria</t>
  </si>
  <si>
    <t>Planes de Mejoramiento Elaborados en el Trimestre</t>
  </si>
  <si>
    <t>Informe de Referencia</t>
  </si>
  <si>
    <t>Javier Borquez R.</t>
  </si>
  <si>
    <t>Luis Gomez F.</t>
  </si>
  <si>
    <t>Norma Caballero</t>
  </si>
  <si>
    <t xml:space="preserve">Ronald Saguier A. </t>
  </si>
  <si>
    <t>Rafael Eguiazu F.</t>
  </si>
  <si>
    <t>3,06 - GESTIONADO BAJO</t>
  </si>
  <si>
    <t>https://denuncias.gov.py/portal-publico</t>
  </si>
  <si>
    <t>EN EL PERIODO INFORMADO NO SE CUENTA CON DENUNCIAS ASIGNADAS A LA INSTITUCIÓN.</t>
  </si>
  <si>
    <t>N/A</t>
  </si>
  <si>
    <t xml:space="preserve">https://www.petropar.gov.py/?page_id=7660 </t>
  </si>
  <si>
    <t>Javier Espínola Ch.</t>
  </si>
  <si>
    <t>Vanessa Iribas G.</t>
  </si>
  <si>
    <t>Ramón Benítez O.</t>
  </si>
  <si>
    <t>Financiera / Aumentar los ingresos con rentabilidad</t>
  </si>
  <si>
    <t>PND: Competitividad e Innovación. PEI: Aumentar  rentabilidad. POI: Satisfacción de usuarios y clientes</t>
  </si>
  <si>
    <t xml:space="preserve">Mantener el posicionamiento de la Marca </t>
  </si>
  <si>
    <t>Mediante tecnología de vanguardia, calidad del combustible, incremento de volumen de ventas,  menor precio y  satisfacción del cliente.Porcentaje de EESS fiscalizadas y que cumplen con los parámetos de calidad.</t>
  </si>
  <si>
    <t>Financiera / Lograr eficiencia operativa y de gestión</t>
  </si>
  <si>
    <t>PND:Valorización del capital ambiental. PEI: Eficiencia operativa. POI: Producción de alcohol</t>
  </si>
  <si>
    <t>PETROPAR tiene una participación del 20 % en la venta nacional de combustibles líquidos y 15% de combustibles gaseosos</t>
  </si>
  <si>
    <t xml:space="preserve">5  Bloques (PETROPAR II, III, IV, V y VI ) </t>
  </si>
  <si>
    <t>SPR
Fuera de Zafra</t>
  </si>
  <si>
    <t>Mayor participación en la venta nacional</t>
  </si>
  <si>
    <t>Parámetros de calidad bajo los estándares establecidos</t>
  </si>
  <si>
    <t>Mantener la calidad de los productos comercializados en las EE.SS de PETROPAR</t>
  </si>
  <si>
    <t>3,07 - GESTIONADO BAJO</t>
  </si>
  <si>
    <t>https://www.petropar.gov.py/?page_id=5192</t>
  </si>
  <si>
    <t>EJECUTADO</t>
  </si>
  <si>
    <t>100 (110-190)</t>
  </si>
  <si>
    <t>200 (210-290)</t>
  </si>
  <si>
    <t>300 (310-390)</t>
  </si>
  <si>
    <t>400 (410-440)</t>
  </si>
  <si>
    <t>500 (510-590)</t>
  </si>
  <si>
    <t>600 (630)</t>
  </si>
  <si>
    <t>800 (810-850)</t>
  </si>
  <si>
    <t>900 (910-980)</t>
  </si>
  <si>
    <t xml:space="preserve">Nombre de Productos de combustibles  y eslogan institucional </t>
  </si>
  <si>
    <t>MATRIZ DE INFORMACIÓN MINIMA PARA INFORME DE RENDICIÓN DE CUENTAS AL CIUDADANO - EJERCICIO 2026</t>
  </si>
  <si>
    <t>Angel A. Aguilera F.</t>
  </si>
  <si>
    <t xml:space="preserve">Hugo F. Carreras V. </t>
  </si>
  <si>
    <t>Iván M. Filártiga C.</t>
  </si>
  <si>
    <t>Marcos E. García G.</t>
  </si>
  <si>
    <t>GLENCORE AG</t>
  </si>
  <si>
    <t>M RODAMIENTOS SRL</t>
  </si>
  <si>
    <t>MARIA JULIA PLANAS</t>
  </si>
  <si>
    <t>3,17 - GESTIONADO BAJO</t>
  </si>
  <si>
    <t>https://www.petropar.gov.py/?page_id=5158</t>
  </si>
  <si>
    <t>https://www.petropar.gov.py/?page_id=4957</t>
  </si>
  <si>
    <t>787.500.000 litros para Dic-2026</t>
  </si>
  <si>
    <t>7  Bloques para Dic-2026</t>
  </si>
  <si>
    <t>22.400.000 litros de alcohol producidos para Dic-2026</t>
  </si>
  <si>
    <t xml:space="preserve">Día del Idioma Guaraní </t>
  </si>
  <si>
    <t xml:space="preserve">Teniendo en cuenta que nuestro segundo idioma oficial es el Guaraní, en virtud al aniversario se realizó una publicación en conmemoración. </t>
  </si>
  <si>
    <t>25 de agosto de 2025</t>
  </si>
  <si>
    <t>https://www.instagram.com/p/DNySfHV3PMA/?igsh=QkFjLW9hVDBiRA%3D%3D</t>
  </si>
  <si>
    <t>https://www.petropar.gov.py/wp-content/uploads/2026/04/Plan_y_Cronograma_RCC_EF_2026.pdf</t>
  </si>
  <si>
    <t>Presupuestado c/ Modificaciones</t>
  </si>
  <si>
    <t>Ejecutado/Comprometido</t>
  </si>
  <si>
    <t>Ejecutado/obligado</t>
  </si>
  <si>
    <r>
      <t xml:space="preserve">Periodo del informe: </t>
    </r>
    <r>
      <rPr>
        <sz val="10"/>
        <color theme="1"/>
        <rFont val="Arial"/>
        <family val="2"/>
      </rPr>
      <t>Segundo Informe Parcial, correspondiente al Segundo Trimestre (ABRIL - MAYO - JUNIO), del Ejercicio Fiscal 2026.</t>
    </r>
  </si>
  <si>
    <t>Abril</t>
  </si>
  <si>
    <t>Mayo</t>
  </si>
  <si>
    <t>Junio</t>
  </si>
  <si>
    <t>ADQUISICION DE RODAMIENTOS PARA PLANTA M.J. TROCHE PARA LA ZAFRA 2026</t>
  </si>
  <si>
    <t>ADQUISICION DE NAFTA VIRGEN  - INTERES 1029</t>
  </si>
  <si>
    <t>MONTE ALEGRE SA</t>
  </si>
  <si>
    <t>https://www.contrataciones.gov.py/licitaciones/adjudicacion/1f122c02-4897-6bd8-945e-571b49dba32b/resumen-adjudicacion.html,</t>
  </si>
  <si>
    <t>https://www.contrataciones.gov.py/sin-difusion-convocatoria/excepcion_adj/330f5a32-96f8-455e-a26a-245b0ac7de58.html,</t>
  </si>
  <si>
    <t>SERVICIO DE FLETE FLUVIAL DE HIDROCARBUROS</t>
  </si>
  <si>
    <t>PANCHITA G DE NAVEGACION SAE</t>
  </si>
  <si>
    <t>MERCO PAR SACEI</t>
  </si>
  <si>
    <t>https://www.contrataciones.gov.py/licitaciones/adjudicacion/1f12c566-e5d6-6b4e-8ce7-213d75d3ade8/resumen-adjudicacion.html.</t>
  </si>
  <si>
    <t>REEMPLAZO DE DUCTOS DE GASES  DEL SISTEMA DE CALDERA TIPO 100 V-2-5</t>
  </si>
  <si>
    <t>https://www.contrataciones.gov.py/licitaciones/adjudicacion/1f139be6-ee14-61b0-a1fa-111cef7f3e14/resumen-adjudicacion.html.</t>
  </si>
  <si>
    <t>ADQUISICION DE NAFTA VIRGEN</t>
  </si>
  <si>
    <t>https://www.contrataciones.gov.py/licitaciones/adjudicacion/1f143d45-3be3-6f9e-90b5-c3fd9796037b/resumen-adjudicacion.html,</t>
  </si>
  <si>
    <t>ADQUISICION, INSTALACION Y PUESTA EN MARCHA DE SKID CON MAQUINA COMBINADA PARA EXPENDIO DE GLP, CON TANQUE VERTICAL  DE 7 M3</t>
  </si>
  <si>
    <t>CONSORCIO SINERGIA INDUSTRIAL GLP</t>
  </si>
  <si>
    <t>https://www.contrataciones.gov.py/licitaciones/adjudicacion/1f140034-a2ef-629a-a319-53edb02df020/resumen-adjudicacion.html,</t>
  </si>
  <si>
    <t>ADQUISICION DE CAÑA DE AZUCAR - ZAFRA 2026</t>
  </si>
  <si>
    <t>PETROLEOS PARAGUAYOS</t>
  </si>
  <si>
    <t>https://www.contrataciones.gov.py/licitaciones/adjudicacion/1f15b5bc-3a32-67fe-9ece-cf77bb63d6c9/resumen-adjudicacion.html,</t>
  </si>
  <si>
    <t>ADQUISICION DE MIEL DE CAÑA DE AZUCAR - ZAFRA 2026</t>
  </si>
  <si>
    <t>https://www.contrataciones.gov.py/licitaciones/adjudicacion/1f15b62c-78a6-6c5e-bab6-9d499153ca86/resumen-adjudicacion.html,</t>
  </si>
  <si>
    <t>ADQUISICION DE VALVULAS INDUSTRIALES PARA MJT</t>
  </si>
  <si>
    <t>FERRETERIA  INDUSTRIAL SAE</t>
  </si>
  <si>
    <t>https://www.contrataciones.gov.py/licitaciones/adjudicacion/1f158535-54d4-602e-841e-4b9030f4b8df/resumen-adjudicacion.html,</t>
  </si>
  <si>
    <t>ADQUISICION DE GAS LICUADO DE PETROLEO</t>
  </si>
  <si>
    <t>PAN AMERICAN ENERGY, S.L.., SUCURSAL ARGENTINA</t>
  </si>
  <si>
    <t>https://www.contrataciones.gov.py/licitaciones/adjudicacion/1f1497a6-5a2f-68c0-829d-adcbcc86f33d/resumen-adjudicacion.html,</t>
  </si>
  <si>
    <t>ADQUISICION DE GASOIL</t>
  </si>
  <si>
    <t>TRAFIGURA PTE LTD</t>
  </si>
  <si>
    <t>https://www.contrataciones.gov.py/licitaciones/adjudicacion/1f14ef54-8c38-6e24-ad50-3b8625ea3a26/resumen-adjudicacion.html,</t>
  </si>
  <si>
    <t>ADQUISICION DE JUNTAS, EMPAQUETADURAS Y CORREAS PARA PLANTA MJT</t>
  </si>
  <si>
    <t>https://www.contrataciones.gov.py/licitaciones/adjudicacion/1f1551dc-fd45-6b0e-8c52-632999e9ba5d/resumen-adjudicacion.html,</t>
  </si>
  <si>
    <t xml:space="preserve">ADQUISICION DE PRODUCTOS QUIMICOSPARA TRATAMIENTO DE AGUA DE PLANTA DE PETROPAR EN MJT </t>
  </si>
  <si>
    <t>https://www.contrataciones.gov.py/licitaciones/adjudicacion/1f14ed33-1e44-6d5a-934c-03a9e65c4fea/resumen-adjudicacion.html,</t>
  </si>
  <si>
    <t>INDULCOR SRL</t>
  </si>
  <si>
    <t>PROQUITEC SA</t>
  </si>
  <si>
    <t>AQUA GROUP SA</t>
  </si>
  <si>
    <t xml:space="preserve">CONSULTORIA TECNICA PARA LA PLANTA ALCOHOLERA DE PETROPAR EN LA CIUDAD DE M.J. TROCHE </t>
  </si>
  <si>
    <t>DELOITTE PARAGUAY S.R.L.</t>
  </si>
  <si>
    <t>https://www.contrataciones.gov.py/licitaciones/adjudicacion/1f15e8fe-ab75-698c-aefc-e18adf87d17b/resumen-adjudicacion.html.</t>
  </si>
  <si>
    <t xml:space="preserve">1,70 – INICIAL ALTO </t>
  </si>
  <si>
    <t xml:space="preserve">1,92 – INICIAL ALTO </t>
  </si>
  <si>
    <t xml:space="preserve">2,05 – DISEÑADO BAJO </t>
  </si>
  <si>
    <t>3,01 – GESTIONADO BAJO</t>
  </si>
  <si>
    <t>3,18 - GESTIONADO BAJO</t>
  </si>
  <si>
    <t>La CALIFICACIÓN se encuentra en el Nivel GESTIONADO – BAJO: 
INTERPRETACIÓN: El Sistema de Control Interno se encuentra desplegado e implementado, y se cuenta con mediciones de los factores de desempeño asociados.</t>
  </si>
  <si>
    <r>
      <rPr>
        <b/>
        <u/>
        <sz val="10"/>
        <color theme="1"/>
        <rFont val="Arial"/>
        <family val="2"/>
      </rPr>
      <t xml:space="preserve">ABRIL: 
</t>
    </r>
    <r>
      <rPr>
        <sz val="10"/>
        <color theme="1"/>
        <rFont val="Arial"/>
        <family val="2"/>
      </rPr>
      <t>Petropar en IV juegos suramericanos de la juventud Panamá 2026
Desde Petropar, acompañamos con orgullo como sponsor oficial del Team Paraguay, impulsando el desarrollo del deporte nacional y apoyando a quienes nos representan dentro y fuera del país.  
Se llevó a cabo la presentación oficial y el abanderamiento del Team Paraguay que competirá en los IV Juegos Suramericanos de la Juventud Panamá 2026. El evento reunió a autoridades nacionales, deportivas y familiares de los atletas, la ceremonia fue realizada en el Parque Olímpico Paraguayo.</t>
    </r>
    <r>
      <rPr>
        <b/>
        <u/>
        <sz val="10"/>
        <color theme="1"/>
        <rFont val="Arial"/>
        <family val="2"/>
      </rPr>
      <t xml:space="preserve">
El emblema de los paraguayos presente en cada viaje
</t>
    </r>
    <r>
      <rPr>
        <sz val="10"/>
        <color theme="1"/>
        <rFont val="Arial"/>
        <family val="2"/>
      </rPr>
      <t xml:space="preserve">El presidente de Petropar, William Wilka, participó de una reunión de trabajo con representantes del Gobierno y gremios del transporte público, con el objetivo de avanzar en medidas para normalizar el servicio y fortalecer la movilidad de la ciudadanía. El encuentro, que contó con la presencia del viceministro de Transporte, Emiliano R. Fernández, y otros funcionarios del Gobierno, permitió abordar temas claves para garantizar un sistema de transporte eficiente para los usuarios. 
En la reunión se destacó el compromiso de Petropar de trabajar con los sectores involucrados para asegurar el suministro de combustible y garantizar la continuidad del servicio de transporte público.
Tras el acuerdo entre el Gobierno y los gremios del transporte, varios buses ya se abastecieron en las estaciones del emblema de los paraguayos.
</t>
    </r>
    <r>
      <rPr>
        <b/>
        <u/>
        <sz val="10"/>
        <color theme="1"/>
        <rFont val="Arial"/>
        <family val="2"/>
      </rPr>
      <t xml:space="preserve">
Trabajo coordinado con cañicultores
</t>
    </r>
    <r>
      <rPr>
        <sz val="10"/>
        <color theme="1"/>
        <rFont val="Arial"/>
        <family val="2"/>
      </rPr>
      <t>En un esfuerzo por fortalecer la producción nacional de caña de azúcar, el presidente de Petropar, William Wilka, visitó la chacra del productor Cantalicio Fariña, de la Asociación de Cañicultores de Mauricio José Troche, en el departamento de Guairá. 
El objetivo fue verificar la producción de caña dulce y realizar una demostración de siembra, así como mostrar a los productores cómo utilizar los insumos agrícolas para mejorar la calidad de la caña. Durante la jornada, el presidente Wilka y su equipo técnico se reunieron con los productores de la zona para intercambiar experiencias y brindar apoyo en la implementación de técnicas innovadoras para mejorar la productividad y calidad de la producción.
Los productores de la Asociación de Cañicultores de Mauricio José Troche expresaron su agradecimiento por la visita del presidente de Petropar y su equipo.
La visita del presidente Wilka es parte del compromiso de Petropar de impulsar la producción de caña de azúcar en Guairá y apoyar a los productores locales. La empresa estatal busca generar un impacto positivo en la economía local y nacional, y está trabajando para fortalecer la cadena de valor de la caña de azúcar en el país.</t>
    </r>
  </si>
  <si>
    <r>
      <rPr>
        <b/>
        <u/>
        <sz val="10"/>
        <color theme="1"/>
        <rFont val="Arial"/>
        <family val="2"/>
      </rPr>
      <t xml:space="preserve">Responsabilidad social en Guairá
</t>
    </r>
    <r>
      <rPr>
        <sz val="10"/>
        <color theme="1"/>
        <rFont val="Arial"/>
        <family val="2"/>
      </rPr>
      <t xml:space="preserve">La Planta Alcoholera de Mauricio José Troche de Petropar llevó a cabo una importante entrega de alcohol de uso hospitalario para desinfección en la IV Región Sanitaria, IPS y Policía Nacional. 
El alcohol entregado será utilizado para desinfectar instalaciones y equipos, contribuyendo a la prevención de enfermedades y protección de la salud de pacientes y personal. Además, se entregaron basureros reciclados, fabricados en la alcoholera a partir de tambores y bidones en desuso, fueron beneficiadas escuelas e instituciones de la zona, promoviendo la cultura del reciclaje y el cuidado del medio ambiente. 
Estas acciones se suman a otras iniciativas de responsabilidad social de Petropar en la región, como la donación de plantines. La empresa estatal reafirma su compromiso con el desarrollo sostenible y la mejora de la calidad de vida de las comunidades donde opera.
</t>
    </r>
    <r>
      <rPr>
        <b/>
        <u/>
        <sz val="10"/>
        <color theme="1"/>
        <rFont val="Arial"/>
        <family val="2"/>
      </rPr>
      <t xml:space="preserve">
FORO INTERNACIONAL ARGUS PARAGUAY ENERGY
</t>
    </r>
    <r>
      <rPr>
        <sz val="10"/>
        <color theme="1"/>
        <rFont val="Arial"/>
        <family val="2"/>
      </rPr>
      <t xml:space="preserve">Petróleos Paraguayos fue anfitrión del Foro de Energía Argus de Paraguay, un evento diseñado para el intercambio de conocimientos y experiencias de alto impacto en el sector energético.
El foro se llevó a cabo en el Centro de Convenciones Paseo La Galería, con la participación de autoridades, referentes del sector energético y especialistas internacionales.
Durante la jornada se analizó el panorama energético global ante el contexto geopolítico actual y las tendencias en el mercado de productos refinados. También se profundizó en el desarrollo de SAF, biocombustibles y LPG. Además del análisis global, se realizaron workshops con mesas especializadas de LPG, biocombustibles y fertilizantes. 
El presidente de Petropar, William Wilka, destacó que gracias a las compras de oportunidad realizadas en su momento, la estatal mantiene previsibilidad en el abastecimiento. 
El foro constituyó un espacio privilegiado para el intercambio de visiones, la identificación de oportunidades y el fortalecimiento del diálogo entre líderes públicos y privados en un momento clave para el desarrollo del sector energético paraguayo.
</t>
    </r>
    <r>
      <rPr>
        <b/>
        <u/>
        <sz val="10"/>
        <color theme="1"/>
        <rFont val="Arial"/>
        <family val="2"/>
      </rPr>
      <t xml:space="preserve">
Sponsor y chapa oficial
</t>
    </r>
    <r>
      <rPr>
        <sz val="10"/>
        <color theme="1"/>
        <rFont val="Arial"/>
        <family val="2"/>
      </rPr>
      <t>Itapúa, Paraguay, la casa oficial del mejor Rally del mundo abrió sus puertas para dar un paso clave hacia agosto y Petropar como sponsor y chapa oficial estuvo presente a través de sus autoridades.
Tras un año de consagraciones con reconocimientos internacionales como el de Mejor Rally del Mundo otorgado por la Federación Internacional del Automóvil y la distinción en Turismo Deportivo Sostenible impulsada por ONU Turismo junto a la FIA, Paraguay se proyecta a sostener el podio y, esta vez con la vara más alta y con el desafío de llevar la competencia a un siguiente nivel.</t>
    </r>
  </si>
  <si>
    <r>
      <rPr>
        <b/>
        <u/>
        <sz val="10"/>
        <color theme="1"/>
        <rFont val="Arial"/>
        <family val="2"/>
      </rPr>
      <t xml:space="preserve">Petropar y Mag firman convenio de Cooperación para fortalecer el sector agropecuario </t>
    </r>
    <r>
      <rPr>
        <sz val="10"/>
        <color theme="1"/>
        <rFont val="Arial"/>
        <family val="2"/>
      </rPr>
      <t xml:space="preserve">
El presidente de Petropar, William Wilka, y el ministro de Agricultura y Ganadería, Carlos Giménez, firmaron un convenio de cooperación interinstitucional con el objetivo de fortalecer el sector agropecuario y promover el desarrollo sostenible. El acuerdo busca optimizar recursos y generar valor en las cadenas agroproductivas, a través del diseño e implementación de programas y proyectos conjuntos que impulsen la innovación, la tecnificación y la competitividad de los sistemas productivos. La firma del convenio se realizó en la Planta de Petropar en Villa Elisa y tiene como fin promover el desarrollo territorial y la sostenibilidad, con énfasis en rubros estratégicos para el país.
</t>
    </r>
    <r>
      <rPr>
        <b/>
        <u/>
        <sz val="10"/>
        <color theme="1"/>
        <rFont val="Arial"/>
        <family val="2"/>
      </rPr>
      <t>Petropar es pionera en latinoamérica con nueva tecnología contra incendios</t>
    </r>
    <r>
      <rPr>
        <sz val="10"/>
        <color theme="1"/>
        <rFont val="Arial"/>
        <family val="2"/>
      </rPr>
      <t xml:space="preserve">
En la administración del presidente William Wilka, PETROPAR, mediante la gestión de la Gerencia de Seguridad Industrial, Salud Ocupacional y Medio Ambiente, se concretó la adquisición del equipo de turbina agua/espuma MXOne Minimax Fire Solution, en el marco de su estrategia de fortalecimiento de la capacidad de respuesta ante emergencias complejas. Esta incorporación posiciona a PETROPAR como la primera empresa en Latinoamérica en implementar esta tecnología.
Este equipo de última generación permite la aplicación eficiente de agentes extintores mediante un sistema de turbina que optimiza la proyección y dispersión de agua y espuma, logrando una cobertura amplia y uniforme en menor tiempo. Su implementación representa un avance significativo en la capacidad operativa frente a incendios, especialmente en escenarios de riesgos asociados al manejo de hidrocarburos. La incorporación del sistema MXOne permite optimizar los tiempos de respuesta ante emergencias, ampliar la cobertura en instalaciones críticas y reforzar la protección de activos, en línea con las buenas prácticas internacionales en defensa contra incendios.
Esta acción forma parte del proceso de modernización impulsado por PETROPAR en materia de sistemas de protección contra incendios, orientado a fortalecer la seguridad de las personas, resguardar los activos institucionales y minimizar impactos ambientales antes eventuales contingencias.
</t>
    </r>
    <r>
      <rPr>
        <b/>
        <u/>
        <sz val="10"/>
        <color theme="1"/>
        <rFont val="Arial"/>
        <family val="2"/>
      </rPr>
      <t>Avanzan los preparativos en la Planta Alcoholera de Petropar en Troche para la Zafra 2026</t>
    </r>
    <r>
      <rPr>
        <sz val="10"/>
        <color theme="1"/>
        <rFont val="Arial"/>
        <family val="2"/>
      </rPr>
      <t xml:space="preserve">
La Planta Alcoholera de Petropar en Mauricio José Troche se encuentra en la recta final de los trabajos previos al inicio de zafra 2026, con un avance del 80% en el montaje de piezas. 
La parte de alineación está terminada, actualmente se realiza la puesta a punto de la mesa alimentadora, tanto para caña mecanizada como para caña convencional. En paralelo, se avanza con la colocación del 6to, 5to y 4to terno, a la espera de lo que serán el 3ro, 2do y 1ro.
El compromiso de la institución es tener todo a punto mediados de mayo, a fin de empezar a operar y dar inicio oficial a la zafra 2026, recibiendo la caña de azúcar de los productores proveedores de la planta.
Es importante resaltar que la zafra es de gran valor para toda la zona de influencia de la Alcoholera por el importante movimiento logístico y las fuentes de trabajo que genera. 
Petropar reafirma su compromiso de cumplir con los plazos y mejorar continuamente la operación en beneficio de los cañicultores y de la región.</t>
    </r>
  </si>
  <si>
    <r>
      <rPr>
        <b/>
        <u/>
        <sz val="10"/>
        <color theme="1"/>
        <rFont val="Arial"/>
        <family val="2"/>
      </rPr>
      <t xml:space="preserve">MAYO:
Verificación de los trabajos
</t>
    </r>
    <r>
      <rPr>
        <sz val="10"/>
        <color theme="1"/>
        <rFont val="Arial"/>
        <family val="2"/>
      </rPr>
      <t>Avanza el acondicionamiento de la planta alcoholera de Petropar en Mauricio José Troche de cara al inicio de la zafra 2026. 
En la sección caldera se llegó al 90% de los trabajos. Solo restan retoques de pintura, pulido y la prueba final.
En destilería se tiene 95% de avance. Falta completar el ajuste de las dornas y la limpieza general. Cada detalle es supervisado por el presidente, William Wilka; el gerente general, Pedro Román; elgerente de la planta, Eder Villagra; y el equipo técnico de Petropar.
Tras casi 20 años, se renovó gran parte de la fábrica: en caldera se cambiaron totalmente los ductos, se hizo pintura general y se reemplazaron cañerías y chapas en mal estado. En el área de molienda se modificó la mesa alimentadora para caña mecanizada. Esto asegura que, cuando los proveedores quieran ingresar con caña mecanizada, la planta esté preparada. Además, en el tren de molienda se incorporó un acople flexible que reduce considerablemente los tiempos de parada.
Con estas mejoras, Petropar apuesta al desarrollo del sector cañero. La zafra 2026 dará ingreso directo a miles de familias de la zona de influencia de la alcoholera.</t>
    </r>
    <r>
      <rPr>
        <b/>
        <u/>
        <sz val="10"/>
        <color theme="1"/>
        <rFont val="Arial"/>
        <family val="2"/>
      </rPr>
      <t xml:space="preserve">
Compromiso con el medio ambiente 
</t>
    </r>
    <r>
      <rPr>
        <sz val="10"/>
        <color theme="1"/>
        <rFont val="Arial"/>
        <family val="2"/>
      </rPr>
      <t>Funcionarios de distintas dependencias de Petropar participaron de una capacitación en plan de gestión de residuos en las Plantas Villa Elisa y Mauricio José Troche.
La actividad, organizada por la Gerencia de Seguridad Industrial, Salud Ocupacional y Medio Ambiente, contó con la presencia de profesionales técnicos del Centro de Estudios Ambientales (CEAMSO).
Durante la jornada, se abordaron temas clave como:
• Manejo de residuos: conceptos básicos y tipos de residuos.
• Normativa vigente: leyes y regulaciones en Paraguay.
• Procedimientos de separación, almacenamiento y disposición final.
• Identificación y tratamiento de residuos especiales.
• Buenas prácticas para reducción, reutilización y reciclaje.
• Respuesta ante incidentes y emergencias ambientales.
La capacitación busca promover prácticas sostenibles y responsables en la gestión de residuos, reforzando el compromiso de Petropar con la protección del medio ambiente.</t>
    </r>
    <r>
      <rPr>
        <b/>
        <u/>
        <sz val="10"/>
        <color theme="1"/>
        <rFont val="Arial"/>
        <family val="2"/>
      </rPr>
      <t xml:space="preserve">
</t>
    </r>
  </si>
  <si>
    <r>
      <rPr>
        <b/>
        <u/>
        <sz val="10"/>
        <color theme="1"/>
        <rFont val="Arial"/>
        <family val="2"/>
      </rPr>
      <t>Inició la zafra 2026 en la Alcoholera de Petropar en Mauricio José Troche</t>
    </r>
    <r>
      <rPr>
        <sz val="10"/>
        <color theme="1"/>
        <rFont val="Arial"/>
        <family val="2"/>
      </rPr>
      <t xml:space="preserve">
Con el sonido de las sirenas y el humo de la caldera, se inició la zafra 2026 en la Planta Alcoholera de PETROPAR en Mauricio José Troche. Un hecho histórico para la región, pues tras muchos años comenzó temprano, dando paso a la fiesta del trabajo y la inyección económica para la ciudad y áreas de influencia de la fábrica.
El titular de la Asociación de Cañicultores, Cristian Fonseca, destacó la apertura y predisposición del presidente de PETROPAR, William Wilka, para trabajar coordinadamente y apoyar al sector con asistencia técnica e insumos para mejorar la producción de la materia prima. 
Por su parte, el titular de PETROPAR, William Wilka, dijo que fue un pedido del presidente de la República, Santiago Peña priorizar a los cañicultores y trabajar juntos para lograr una exitosa molienda y producción de alcohol.
Con la zafra 2026, el emblema de los paraguayos reafirma su compromiso con el desarrollo de la región y el sector cañero.
</t>
    </r>
    <r>
      <rPr>
        <b/>
        <u/>
        <sz val="10"/>
        <color theme="1"/>
        <rFont val="Arial"/>
        <family val="2"/>
      </rPr>
      <t>Número 1 en todos los combustibles</t>
    </r>
    <r>
      <rPr>
        <sz val="10"/>
        <color theme="1"/>
        <rFont val="Arial"/>
        <family val="2"/>
      </rPr>
      <t xml:space="preserve">
Petropar se posicionó como líder en ventas de combustibles en el país. Según el último informe del Ministerio de Industria y Comercio, alcanzamos un volumen de venta total de 82.945.024 litros, equivalente al 29% del mercado nacional.
Nuestros números:
• Nafta 88: 1.468.722 litros
• Nafta 93: 30.142.180 litros
• Nafta 97: 7.096.271 litros
• Diésel Tipo I: 9.709.688 litros
• Diésel Tipo III: 34.528.163 litros
Contamos con 300 estaciones a nivel país.
En Petropar seguimos comprometidos con la calidad, el precio justo y el litro exacto, trabajando para cuidar el bolsillo de la ciudadanía.
</t>
    </r>
    <r>
      <rPr>
        <b/>
        <u/>
        <sz val="10"/>
        <color theme="1"/>
        <rFont val="Arial"/>
        <family val="2"/>
      </rPr>
      <t>Capacitación sobre el sistema de control interno MECIP: 2015</t>
    </r>
    <r>
      <rPr>
        <sz val="10"/>
        <color theme="1"/>
        <rFont val="Arial"/>
        <family val="2"/>
      </rPr>
      <t xml:space="preserve">
Funcionarios de diversas áreas de Petropar participaron de una capacitación sobre el Sistema de Control Interno MECIP:2015, a cargo de especialistas de la Contraloría General de la República.
La jornada, que se desarrolló en nuestras instalaciones, concluyó con la presencia del gerente general, Pedro Román, y otros directivos de la empresa.
La iniciativa busca promover la mejora continua y la transparencia en nuestros procesos, reafirmando el compromiso de Petropar con la gestión eficiente y responsable.
Los participantes recibieron certificados otorgados porla Contraloría.</t>
    </r>
  </si>
  <si>
    <r>
      <rPr>
        <b/>
        <u/>
        <sz val="10"/>
        <color theme="1"/>
        <rFont val="Arial"/>
        <family val="2"/>
      </rPr>
      <t xml:space="preserve">JUNIO: </t>
    </r>
    <r>
      <rPr>
        <sz val="10"/>
        <color theme="1"/>
        <rFont val="Arial"/>
        <family val="2"/>
      </rPr>
      <t xml:space="preserve">
</t>
    </r>
    <r>
      <rPr>
        <b/>
        <u/>
        <sz val="10"/>
        <color theme="1"/>
        <rFont val="Arial"/>
        <family val="2"/>
      </rPr>
      <t>Fortaleciendo el Sector Energético Paraguayo</t>
    </r>
    <r>
      <rPr>
        <sz val="10"/>
        <color theme="1"/>
        <rFont val="Arial"/>
        <family val="2"/>
      </rPr>
      <t xml:space="preserve">
El presidente de Petropar , William Wilka y el gerente de Comercio Exterior, Ramón Benítez, asistieron al Baku Energy Week, donde se llevó a cabo la 32ª Exposición Internacional Caspian Oil &amp; Gas, en Azerbaiyán. Este evento reunió a líderes mundiales de la industria, tomadores de decisiones gubernamentales y empresas tecnológicas de primer nivel.
Además, se reunieron con Elchin İbadov, asesor de Presidencia y CEO de SOCAR Türkiye, para discutir oportunidades de negocios entre entidades estatales. Los directivos de Petropar también visitaron Turquía y participaron de importantes encuentros con referentes del sector energético, con el objetivo de fortalecer la empresa y el desarrollo del sector en nuestro país. También mantuvieron reuniones con empresarios del sector hidrocarburos, como Turkish Petroleum Corporation (TPAO) y la empresa BOTAŞ, en Ankara, Turquía.
La delegación de Petropar contacto con representantes del Ministerio de Energía y Recursos Naturales de Turquía y participó en la Primera Reunión del Comité Conjunto Económico y Comercial Türkiye - Paraguay (JETCO) en el Consejo de Relaciones Económicas Exteriores de Turquía (DEIK).
Estas acciones buscan fortalecer la posición de Petropar en el mercado internacional y promover el desarrollo del sector energético paraguayo.
</t>
    </r>
    <r>
      <rPr>
        <b/>
        <u/>
        <sz val="10"/>
        <color theme="1"/>
        <rFont val="Arial"/>
        <family val="2"/>
      </rPr>
      <t>Resultados alentadores en la Zafra 2026</t>
    </r>
    <r>
      <rPr>
        <sz val="10"/>
        <color theme="1"/>
        <rFont val="Arial"/>
        <family val="2"/>
      </rPr>
      <t xml:space="preserve">
A un mes del inicio de la zafra 2026, en la Alcoholera se ha procesado 60.000 toneladas de caña de azúcar, con un rendimiento de 69 litros por tonelada, lo que se considera un resultado muy positivo.
El presidente, William Wilka, junto con el gerente general, Pedro Román, el gerente de la Planta, Eder Villagra, y un equipo de técnicos, realizaron un recorrido por las instalaciones de la industria para supervisar el proceso de producción de alcohol.
Durante la visita, se destacó que los buenos resultados son el fruto de la colaboración entre Petropar y los cañicultores, quienes son considerados aliados estratégicos de la empresa.
La zafra 2026 se presenta muy alentadora, Petropar sigue trabajando con el firme compromiso de fortalecer al sector cañero y colaborar con el desarrollo económico del país.</t>
    </r>
  </si>
  <si>
    <r>
      <rPr>
        <b/>
        <u/>
        <sz val="10"/>
        <color theme="1"/>
        <rFont val="Arial"/>
        <family val="2"/>
      </rPr>
      <t>IPTA y PETROPAR Potencian la producción de caña de azúcar en el país</t>
    </r>
    <r>
      <rPr>
        <sz val="10"/>
        <color theme="1"/>
        <rFont val="Arial"/>
        <family val="2"/>
      </rPr>
      <t xml:space="preserve">
En un importante paso hacia el fortalecimiento de la cadena de valor de la caña de azúcar como materia prima, en el Campo ExpAerimental del Instituto Paraguayo de Tecnología Agraria se entregaron semillas termotratadas de alto rendimiento para semillero, a productores censados como proveedores de la Alcoholera de la empresa.
Esta entrega es fruto de una cooperación entre IPTA y Petropar, con el objetivo de mejorar la calidad y productividad de la caña dulce en el país. Mediante estudios, el IPTA ha introducido diferentes variedades de caña dulce, estudiando su rendimiento en campo, así como en producción de azúcar y alcohol
Por su parte el gerente de la Alcoholera, Eder Villagra, resaltó la importancia para los productores que tienen la oportunidad de acceder a variedades de caña de azúcar de alta calidad, lo que se traducirá en mejores rendimientos y mayores ingresos para sus familias.
Esta iniciativa es un claro ejemplo del compromiso del Gobierno del Paraguay con el desarrollo del sector cañero y la producción de alcohol en el país.
</t>
    </r>
    <r>
      <rPr>
        <b/>
        <u/>
        <sz val="10"/>
        <color theme="1"/>
        <rFont val="Arial"/>
        <family val="2"/>
      </rPr>
      <t xml:space="preserve">
Gerencia de Mantenimiento de Planta trabaja para garantizar el óptimo funcionamiento de las instalaciones</t>
    </r>
    <r>
      <rPr>
        <sz val="10"/>
        <color theme="1"/>
        <rFont val="Arial"/>
        <family val="2"/>
      </rPr>
      <t xml:space="preserve">
La Gerencia de Mantenimiento de Planta de Petropar realiza una serie de trabajos para garantizar el buen funcionamiento de las instalaciones de las distintas áreas de la empresa. Entre las tareas se encuentran: el mantenimiento de cañerías de producto, que incluye su acondicionamiento, identificación y señalización correspondiente, para asegurar condiciones seguras para las operaciones y mantener una adecuada imagen de la planta.
Además, se desarrollan trabajos de mantenimiento en el techo flotante del TK-901, que incluyen la reparación y puesta en condiciones de chapas, soportes y anclajes, así como controles de espesores, inspecciones de soldaduras y demás verificaciones técnicas necesarias para asegurar la integridad mecánica y operativa del tanque. Funcionarios de la mencionada dependencia participan activamente en la fiscalización de la construcción de los tanques TK-907 y TK-909.
Asimismo, se están desarrollando trabajos en la sala de bombas de producto para asegurar el correcto desempeño y confiabilidad de los equipos. La Gerencia de Mantenimiento también participa de la fiscalización de los servicios de mantenimiento y limpieza predial en todas las instalaciones bajo su ámbito de gestión, velando por el orden, la limpieza, la conservación de los espacios y la adecuada presentación de la infraestructura.</t>
    </r>
  </si>
  <si>
    <t>INFORME AIN N° 002/2026</t>
  </si>
  <si>
    <t>“Informe de Control Interno relacionado a la Preparación y Presentación de los Estados Contables y la Ejecución Presupuestaria al 31/12/2024”</t>
  </si>
  <si>
    <t>INFORME AIN N° 003/2026</t>
  </si>
  <si>
    <t>“Verificación de Cumplimiento de las Políticas y Planes de Racionalización del Gasto  Ley N°  7408/2024 que aprueba el PGN/2025”.</t>
  </si>
  <si>
    <t xml:space="preserve">• Resolución PR/WW                         N° 175/26 </t>
  </si>
  <si>
    <t>Por la cual se aprueba el Plan de Mejoramiento Institucional de Petróleos Paraguayos (PETROPAR), respecto a las observaciones realizadas por la Contraloria General de la República en el marco del Informe de Análisis documental al proceso especial N° 04/24 – ¨Adquisición de Gasoil¨ ID N° 457.288</t>
  </si>
  <si>
    <t xml:space="preserve">• Resolución PR/WW N° 276/26 </t>
  </si>
  <si>
    <t>¨Por la cual se aprueba el Plan de Mejoramiento Institucional de Petróleos Paraguayos (PETROPAR), respecto a las observaciones realizadas por la Dirección Nacional de Contrataciones Públicas (DNCP), en el marco del Informe de Verificación de Contrato N° 20/2026 para la  ¨Adquisición de Nafta Virgen¨ AD REFERÉNDUM ID N° 422.655¨</t>
  </si>
  <si>
    <t>Esta Auditoria Interna informa que en el segundo trimestre del 2026, no se ha emitido informes sobre otros tipos de Auditorias</t>
  </si>
  <si>
    <t>Esta Auditoria Interna informa que en el segundo trimestre del 2026, no se ha emitido informes de Auditoria Externa</t>
  </si>
  <si>
    <t>La Dirección de Transparencia de Petróleos Paraguayos (PETROPAR), en cumplimiento a lo dispuesto en el Artículo 2° de la Ley N° 7389/24, y de acuerdo con la Circular DGIT N° 04/2026 de la Contraloría General de la Republica, mediante la cual se comunican las directrices para la implementación de la herramienta de diagnóstico digital “The Integrity App”, realizó nuevamente actividades de presentación y asistencia para su aplicación.
Funcionarios de diferentes sectores de la institución respondieron al cuestionario de preguntas que forman parte de la herramienta digital “The Integrity App”. Las respuestas proporcionadas son completamente anónimas, y el propósito no es individualizar los conocimientos de personas específicas, sino permitir una visión general del nivel de conocimientos entre los operadores de la gestión pública.
Previa a las respuestas al cuestionario, un equipo de la Dirección de Transparencia estuvo realizando charlas explicativas en las distintas dependencias de la empresa, a fin de que los compañeros se interioricen de la herramienta, marcando énfasis en los ejes de Transparencia, Integridad y Anticorrupción.
En ese sentido de la aplicación de la herramienta “The Integrity App - Versión Sector Público Paraguay”, sobre la muestra de 81 cuestionarios realizados en la Planta de Villa Elisa, durante el mes de junio del corriente, se obtuvo un Resultado Global de 95,64%, destacando la participación de 36 (treinta y seis) mujeres obteniendo un resultado global de 95,93 % y 45 (cuarenta y cinco) Hombres con 95,41 % respectivamente.</t>
  </si>
  <si>
    <t>5.3 Diagnostico "The Integrity App" Evidencias</t>
  </si>
  <si>
    <t>Hoja N° 01 de 16</t>
  </si>
  <si>
    <t>Hoja N° 02 de 16</t>
  </si>
  <si>
    <t>Hoja N° 03 de 16</t>
  </si>
  <si>
    <t>Hoja N° 04 de 16</t>
  </si>
  <si>
    <t>Hoja N° 05 de 16</t>
  </si>
  <si>
    <t>Hoja N° 06 de 16</t>
  </si>
  <si>
    <t>Hoja N° 07 de 16</t>
  </si>
  <si>
    <t>Hoja N° 08 de 16</t>
  </si>
  <si>
    <t>Hoja N° 09 de 16</t>
  </si>
  <si>
    <t>Hoja N° 10 de 16</t>
  </si>
  <si>
    <t>Hoja N° 11 de 16</t>
  </si>
  <si>
    <t>Hoja N° 12 de 16</t>
  </si>
  <si>
    <t>Hoja N° 13 de 16</t>
  </si>
  <si>
    <t>Hoja N° 14 de 16</t>
  </si>
  <si>
    <t>Hoja N° 15 de 16</t>
  </si>
  <si>
    <t>Hoja N° 16 de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</si>
</sst>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4" formatCode="[$-C0A]d\-mmm\-yy;@"/>
  </numFmts>
  <fonts count="1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1"/>
      <color theme="10"/>
      <name val="Calibri"/>
      <family val="2"/>
      <scheme val="minor"/>
    </font>
    <font>
      <u/>
      <sz val="10"/>
      <color theme="10"/>
      <name val="Arial"/>
      <family val="2"/>
    </font>
    <font>
      <sz val="10"/>
      <color theme="10"/>
      <name val="Arial"/>
      <family val="2"/>
    </font>
    <font>
      <b/>
      <sz val="10"/>
      <color theme="1"/>
      <name val="Arial"/>
      <family val="2"/>
    </font>
    <font>
      <sz val="10"/>
      <color theme="1"/>
      <name val="Arial"/>
      <family val="2"/>
    </font>
    <font>
      <b/>
      <u/>
      <sz val="10"/>
      <name val="Arial"/>
      <family val="2"/>
    </font>
    <font>
      <b/>
      <u/>
      <sz val="10"/>
      <color theme="1"/>
      <name val="Arial"/>
      <family val="2"/>
    </font>
    <font>
      <sz val="10"/>
      <name val="Arial"/>
      <family val="2"/>
    </font>
    <font>
      <b/>
      <sz val="10"/>
      <name val="Arial"/>
      <family val="2"/>
    </font>
    <font>
      <b/>
      <sz val="10"/>
      <color rgb="FF000000"/>
      <name val="Arial"/>
      <family val="2"/>
    </font>
    <font>
      <sz val="11"/>
      <color theme="1"/>
      <name val="Calibri"/>
      <family val="2"/>
      <scheme val="minor"/>
    </font>
    <font>
      <u/>
      <sz val="11"/>
      <color theme="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s>
  <cellStyleXfs count="11">
    <xf numFmtId="0" fontId="0" fillId="0" borderId="0">
      <alignment vertical="center"/>
    </xf>
    <xf numFmtId="0" fontId="5" fillId="0" borderId="0" applyNumberFormat="0" applyFill="0" applyBorder="0" applyAlignment="0" applyProtection="0">
      <alignment vertical="center"/>
    </xf>
    <xf numFmtId="0" fontId="3" fillId="0" borderId="0">
      <alignment vertical="center"/>
    </xf>
    <xf numFmtId="9" fontId="3" fillId="0" borderId="0" applyFont="0" applyFill="0" applyBorder="0" applyAlignment="0" applyProtection="0"/>
    <xf numFmtId="0" fontId="3" fillId="0" borderId="0">
      <alignment vertical="center"/>
    </xf>
    <xf numFmtId="0" fontId="3" fillId="0" borderId="0">
      <alignment vertical="center"/>
    </xf>
    <xf numFmtId="0" fontId="2" fillId="0" borderId="0">
      <alignment vertical="center"/>
    </xf>
    <xf numFmtId="9" fontId="2" fillId="0" borderId="0" applyFont="0" applyFill="0" applyBorder="0" applyAlignment="0" applyProtection="0"/>
    <xf numFmtId="9" fontId="15" fillId="0" borderId="0" applyFont="0" applyFill="0" applyBorder="0" applyAlignment="0" applyProtection="0"/>
    <xf numFmtId="41" fontId="1" fillId="0" borderId="0" applyFont="0" applyFill="0" applyBorder="0" applyAlignment="0" applyProtection="0"/>
    <xf numFmtId="0" fontId="1" fillId="0" borderId="0">
      <alignment vertical="center"/>
    </xf>
  </cellStyleXfs>
  <cellXfs count="145">
    <xf numFmtId="0" fontId="0" fillId="0" borderId="0" xfId="0">
      <alignment vertical="center"/>
    </xf>
    <xf numFmtId="14" fontId="9" fillId="0" borderId="1" xfId="0" applyNumberFormat="1" applyFont="1" applyBorder="1" applyAlignment="1">
      <alignment horizontal="center" vertical="center"/>
    </xf>
    <xf numFmtId="0" fontId="9" fillId="0" borderId="0" xfId="0" applyFont="1">
      <alignment vertical="center"/>
    </xf>
    <xf numFmtId="0" fontId="8" fillId="0" borderId="0" xfId="0" applyFont="1">
      <alignment vertical="center"/>
    </xf>
    <xf numFmtId="0" fontId="8" fillId="0" borderId="1" xfId="0" applyFont="1" applyBorder="1" applyAlignment="1">
      <alignment horizontal="justify"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lignment vertical="center"/>
    </xf>
    <xf numFmtId="0" fontId="9" fillId="0" borderId="1" xfId="0" applyFont="1" applyBorder="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center" vertical="center"/>
    </xf>
    <xf numFmtId="0" fontId="9" fillId="0" borderId="1" xfId="0" applyFont="1" applyBorder="1">
      <alignment vertical="center"/>
    </xf>
    <xf numFmtId="0" fontId="8" fillId="0" borderId="1" xfId="0" applyFont="1" applyBorder="1" applyAlignment="1">
      <alignment horizontal="center" vertical="center"/>
    </xf>
    <xf numFmtId="0" fontId="6" fillId="0" borderId="1" xfId="1" applyFont="1" applyFill="1" applyBorder="1" applyAlignment="1">
      <alignment vertical="center" wrapText="1"/>
    </xf>
    <xf numFmtId="0" fontId="9" fillId="0" borderId="1" xfId="4" applyFont="1" applyBorder="1" applyAlignment="1">
      <alignment horizontal="center" vertical="center" wrapText="1"/>
    </xf>
    <xf numFmtId="0" fontId="9" fillId="0" borderId="1" xfId="4" applyFont="1" applyBorder="1" applyAlignment="1">
      <alignment horizontal="center" vertical="center"/>
    </xf>
    <xf numFmtId="0" fontId="13" fillId="2" borderId="1" xfId="0"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9" fillId="0" borderId="0" xfId="0" applyFont="1" applyProtection="1">
      <alignment vertical="center"/>
      <protection locked="0"/>
    </xf>
    <xf numFmtId="0" fontId="9" fillId="0" borderId="0" xfId="2" applyFont="1" applyAlignment="1">
      <alignment horizontal="center" vertical="center" wrapText="1"/>
    </xf>
    <xf numFmtId="0" fontId="9" fillId="0" borderId="0" xfId="2" applyFont="1" applyAlignment="1">
      <alignment horizontal="left" vertical="center" wrapText="1"/>
    </xf>
    <xf numFmtId="0" fontId="9" fillId="0" borderId="0" xfId="2" applyFont="1" applyAlignment="1">
      <alignment vertical="center" wrapText="1"/>
    </xf>
    <xf numFmtId="9" fontId="9" fillId="0" borderId="1" xfId="8" applyFont="1" applyFill="1" applyBorder="1" applyAlignment="1">
      <alignment horizontal="center" vertical="center"/>
    </xf>
    <xf numFmtId="0" fontId="12" fillId="0" borderId="1" xfId="4"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horizontal="center" vertical="center" wrapText="1"/>
    </xf>
    <xf numFmtId="3" fontId="9" fillId="0" borderId="1" xfId="9" applyNumberFormat="1" applyFont="1" applyFill="1" applyBorder="1" applyAlignment="1">
      <alignment horizontal="right" vertical="center"/>
    </xf>
    <xf numFmtId="0" fontId="5" fillId="3" borderId="1" xfId="1" applyFill="1" applyBorder="1" applyAlignment="1">
      <alignment horizontal="center" vertical="center" wrapText="1"/>
    </xf>
    <xf numFmtId="0" fontId="6"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6" fillId="0" borderId="1" xfId="1" applyFont="1" applyFill="1" applyBorder="1" applyAlignment="1">
      <alignment horizontal="center" vertical="center"/>
    </xf>
    <xf numFmtId="0" fontId="9" fillId="0" borderId="1" xfId="0" applyFont="1" applyBorder="1" applyAlignment="1">
      <alignment vertical="center" wrapText="1"/>
    </xf>
    <xf numFmtId="0" fontId="9" fillId="0" borderId="1" xfId="4" applyFont="1" applyBorder="1" applyAlignment="1">
      <alignment vertical="center" wrapText="1"/>
    </xf>
    <xf numFmtId="0" fontId="9" fillId="0" borderId="1" xfId="4" applyFont="1" applyBorder="1" applyAlignment="1">
      <alignment horizontal="left" vertical="center" wrapText="1"/>
    </xf>
    <xf numFmtId="9" fontId="12" fillId="0" borderId="1" xfId="8" applyFont="1" applyFill="1" applyBorder="1" applyAlignment="1">
      <alignment horizontal="center" vertical="center"/>
    </xf>
    <xf numFmtId="0" fontId="12" fillId="0" borderId="1" xfId="4" applyFont="1" applyBorder="1" applyAlignment="1">
      <alignment vertical="center" wrapText="1"/>
    </xf>
    <xf numFmtId="0" fontId="12" fillId="0" borderId="1" xfId="4" applyFont="1" applyBorder="1" applyAlignment="1">
      <alignment horizontal="left" vertical="center" wrapText="1"/>
    </xf>
    <xf numFmtId="0" fontId="12" fillId="0" borderId="0" xfId="4" applyFont="1" applyAlignment="1">
      <alignment horizontal="center" vertical="center" wrapText="1"/>
    </xf>
    <xf numFmtId="0" fontId="9" fillId="0" borderId="1" xfId="5" applyFont="1" applyBorder="1" applyAlignment="1">
      <alignment horizontal="center" vertical="center"/>
    </xf>
    <xf numFmtId="3" fontId="9" fillId="0" borderId="1" xfId="10" applyNumberFormat="1" applyFont="1" applyBorder="1" applyAlignment="1">
      <alignment horizontal="right" vertical="center"/>
    </xf>
    <xf numFmtId="0" fontId="9" fillId="0" borderId="1" xfId="5" applyFont="1" applyBorder="1">
      <alignment vertical="center"/>
    </xf>
    <xf numFmtId="0" fontId="6" fillId="0" borderId="1" xfId="1" applyFont="1" applyFill="1" applyBorder="1" applyAlignment="1">
      <alignment horizontal="center" vertical="center"/>
    </xf>
    <xf numFmtId="0" fontId="9" fillId="2" borderId="1" xfId="0" applyFont="1" applyFill="1" applyBorder="1" applyAlignment="1" applyProtection="1">
      <alignment horizontal="center" vertical="center" wrapText="1"/>
      <protection locked="0"/>
    </xf>
    <xf numFmtId="3"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vertical="center" wrapText="1"/>
    </xf>
    <xf numFmtId="3" fontId="5" fillId="0" borderId="1" xfId="1" applyNumberFormat="1" applyBorder="1" applyAlignment="1" applyProtection="1">
      <alignment horizontal="center" vertical="center" wrapText="1"/>
    </xf>
    <xf numFmtId="3" fontId="0" fillId="0" borderId="6" xfId="0" applyNumberFormat="1" applyBorder="1" applyAlignment="1">
      <alignment horizontal="center" vertical="center" wrapText="1"/>
    </xf>
    <xf numFmtId="0" fontId="0" fillId="0" borderId="6" xfId="0" applyBorder="1" applyAlignment="1">
      <alignment horizontal="center" vertical="center" wrapText="1"/>
    </xf>
    <xf numFmtId="164" fontId="0" fillId="0" borderId="6" xfId="0" applyNumberFormat="1" applyBorder="1" applyAlignment="1">
      <alignment horizontal="center" vertical="center" wrapText="1"/>
    </xf>
    <xf numFmtId="3" fontId="5" fillId="0" borderId="6" xfId="1" applyNumberFormat="1" applyBorder="1" applyAlignment="1" applyProtection="1">
      <alignment horizontal="center" vertical="center" wrapText="1"/>
    </xf>
    <xf numFmtId="0" fontId="0" fillId="0" borderId="6" xfId="0" applyBorder="1" applyAlignment="1">
      <alignment vertical="center" wrapText="1"/>
    </xf>
    <xf numFmtId="3" fontId="9" fillId="0" borderId="6" xfId="9" applyNumberFormat="1" applyFont="1" applyFill="1" applyBorder="1" applyAlignment="1">
      <alignment horizontal="right" vertical="center"/>
    </xf>
    <xf numFmtId="3" fontId="9" fillId="0" borderId="6" xfId="10" applyNumberFormat="1" applyFont="1" applyBorder="1" applyAlignment="1">
      <alignment horizontal="right" vertical="center"/>
    </xf>
    <xf numFmtId="0" fontId="6" fillId="0" borderId="6" xfId="1" applyFont="1" applyFill="1" applyBorder="1" applyAlignment="1">
      <alignment horizontal="center" vertical="center"/>
    </xf>
    <xf numFmtId="0" fontId="12" fillId="0" borderId="0" xfId="4" applyFont="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9" fillId="0" borderId="0" xfId="0" applyFont="1" applyFill="1">
      <alignment vertical="center"/>
    </xf>
    <xf numFmtId="0" fontId="11" fillId="0" borderId="0" xfId="0" applyFont="1" applyFill="1">
      <alignment vertical="center"/>
    </xf>
    <xf numFmtId="0" fontId="8" fillId="0" borderId="0" xfId="0" applyFont="1" applyFill="1">
      <alignment vertical="center"/>
    </xf>
    <xf numFmtId="0" fontId="9" fillId="0" borderId="0" xfId="0" applyFont="1" applyFill="1" applyProtection="1">
      <alignment vertical="center"/>
      <protection locked="0"/>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8" fillId="0" borderId="7" xfId="0" applyFont="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2" xfId="0" applyFont="1" applyBorder="1" applyAlignment="1">
      <alignment horizontal="center" vertical="center"/>
    </xf>
    <xf numFmtId="0" fontId="8" fillId="0" borderId="13" xfId="0" applyFont="1" applyFill="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4" borderId="1" xfId="0" applyFont="1" applyFill="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1" applyFill="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8" fillId="4" borderId="5" xfId="0" applyFont="1" applyFill="1" applyBorder="1" applyAlignment="1">
      <alignment horizontal="center" vertical="center"/>
    </xf>
    <xf numFmtId="0" fontId="9" fillId="0" borderId="1" xfId="0" applyFont="1" applyBorder="1" applyAlignment="1">
      <alignment horizontal="left" wrapText="1"/>
    </xf>
    <xf numFmtId="0" fontId="9" fillId="0" borderId="1" xfId="0" applyFont="1" applyBorder="1" applyAlignment="1">
      <alignment horizontal="left"/>
    </xf>
    <xf numFmtId="0" fontId="9" fillId="0" borderId="6" xfId="0" applyFont="1" applyBorder="1" applyAlignment="1">
      <alignment horizontal="left"/>
    </xf>
    <xf numFmtId="0" fontId="9" fillId="0" borderId="6" xfId="0" applyFont="1" applyBorder="1" applyAlignment="1">
      <alignment horizontal="left" vertical="center" wrapText="1"/>
    </xf>
    <xf numFmtId="0" fontId="8" fillId="0" borderId="5" xfId="0" applyFont="1" applyBorder="1" applyAlignment="1">
      <alignment horizontal="center" vertical="center"/>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 xfId="2" applyFont="1" applyBorder="1" applyAlignment="1">
      <alignment horizontal="left" vertical="center"/>
    </xf>
    <xf numFmtId="0" fontId="8" fillId="0" borderId="1" xfId="0" applyFont="1" applyBorder="1" applyAlignment="1">
      <alignment horizontal="left" vertical="center"/>
    </xf>
    <xf numFmtId="0" fontId="9" fillId="0" borderId="1" xfId="0" applyFont="1" applyBorder="1" applyAlignment="1">
      <alignment horizontal="left" vertical="center"/>
    </xf>
    <xf numFmtId="0" fontId="8" fillId="0" borderId="1" xfId="0" applyFont="1" applyBorder="1" applyAlignment="1">
      <alignment horizontal="center" vertical="top"/>
    </xf>
    <xf numFmtId="0" fontId="6" fillId="0" borderId="1" xfId="1" applyFont="1" applyFill="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5" fillId="0" borderId="2" xfId="1" applyBorder="1" applyAlignment="1">
      <alignment horizontal="center" vertical="center"/>
    </xf>
    <xf numFmtId="0" fontId="5" fillId="0" borderId="3" xfId="1" applyBorder="1" applyAlignment="1">
      <alignment horizontal="center" vertical="center"/>
    </xf>
    <xf numFmtId="0" fontId="8" fillId="0" borderId="1" xfId="0" applyFont="1" applyBorder="1" applyAlignment="1">
      <alignment horizontal="center" vertical="top" wrapText="1"/>
    </xf>
    <xf numFmtId="0" fontId="11" fillId="0" borderId="1" xfId="0" applyFont="1" applyBorder="1" applyAlignment="1">
      <alignment horizontal="center" vertical="center"/>
    </xf>
    <xf numFmtId="0" fontId="5" fillId="0" borderId="2" xfId="1" applyFill="1" applyBorder="1" applyAlignment="1">
      <alignment horizontal="center" vertical="center"/>
    </xf>
    <xf numFmtId="0" fontId="5" fillId="0" borderId="3" xfId="1" applyFill="1" applyBorder="1" applyAlignment="1">
      <alignment horizontal="center" vertical="center"/>
    </xf>
    <xf numFmtId="0" fontId="9" fillId="2" borderId="1" xfId="0" applyFont="1" applyFill="1" applyBorder="1" applyAlignment="1" applyProtection="1">
      <alignment horizontal="left" vertical="center" wrapText="1"/>
      <protection locked="0"/>
    </xf>
    <xf numFmtId="0" fontId="14" fillId="0" borderId="1" xfId="0" applyFont="1" applyBorder="1" applyAlignment="1" applyProtection="1">
      <alignment horizontal="center" vertical="center"/>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5" fillId="0" borderId="1" xfId="1" applyFill="1" applyBorder="1" applyAlignment="1">
      <alignment horizontal="center" vertical="center" wrapText="1"/>
    </xf>
    <xf numFmtId="0" fontId="11"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6" fillId="0" borderId="1" xfId="1"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11" fillId="0" borderId="5" xfId="0" applyFont="1" applyBorder="1" applyAlignment="1">
      <alignment horizontal="center" vertical="center"/>
    </xf>
    <xf numFmtId="0" fontId="8" fillId="0" borderId="1" xfId="0" applyFont="1" applyBorder="1" applyAlignment="1" applyProtection="1">
      <alignment horizontal="center" vertical="center"/>
      <protection locked="0"/>
    </xf>
    <xf numFmtId="0" fontId="6" fillId="0" borderId="1" xfId="1" applyFont="1" applyFill="1" applyBorder="1" applyAlignment="1" applyProtection="1">
      <alignment horizontal="left" vertical="center"/>
      <protection locked="0"/>
    </xf>
    <xf numFmtId="0" fontId="9" fillId="2" borderId="1" xfId="0" applyFont="1" applyFill="1" applyBorder="1" applyAlignment="1" applyProtection="1">
      <alignment horizontal="center" vertical="center" wrapText="1"/>
      <protection locked="0"/>
    </xf>
    <xf numFmtId="3"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2" fillId="2" borderId="1" xfId="0" applyFont="1" applyFill="1" applyBorder="1" applyAlignment="1">
      <alignment horizontal="center" vertical="center" wrapText="1"/>
    </xf>
    <xf numFmtId="9" fontId="9" fillId="0" borderId="1" xfId="0" applyNumberFormat="1" applyFont="1" applyBorder="1" applyAlignment="1">
      <alignment horizontal="center" vertical="center" wrapText="1"/>
    </xf>
    <xf numFmtId="0" fontId="6" fillId="0" borderId="2" xfId="1" applyFont="1" applyFill="1" applyBorder="1" applyAlignment="1" applyProtection="1">
      <alignment horizontal="center" vertical="center" wrapText="1"/>
      <protection locked="0"/>
    </xf>
    <xf numFmtId="0" fontId="6" fillId="0" borderId="4" xfId="1" applyFont="1" applyFill="1" applyBorder="1" applyAlignment="1" applyProtection="1">
      <alignment horizontal="center" vertical="center" wrapText="1"/>
      <protection locked="0"/>
    </xf>
    <xf numFmtId="0" fontId="6" fillId="0" borderId="3" xfId="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6" fillId="0" borderId="1" xfId="1" applyFont="1" applyFill="1" applyBorder="1" applyAlignment="1">
      <alignment horizontal="center" vertical="center"/>
    </xf>
    <xf numFmtId="3" fontId="5" fillId="0" borderId="1" xfId="1" applyNumberFormat="1" applyBorder="1" applyAlignment="1" applyProtection="1">
      <alignment horizontal="center" vertical="center" wrapText="1"/>
    </xf>
  </cellXfs>
  <cellStyles count="11">
    <cellStyle name="Hipervínculo" xfId="1" builtinId="8"/>
    <cellStyle name="Millares [0] 2" xfId="9"/>
    <cellStyle name="Normal" xfId="0" builtinId="0"/>
    <cellStyle name="Normal 11" xfId="5"/>
    <cellStyle name="Normal 11 2" xfId="10"/>
    <cellStyle name="Normal 2" xfId="6"/>
    <cellStyle name="Normal 5" xfId="2"/>
    <cellStyle name="Normal 6" xfId="4"/>
    <cellStyle name="Porcentaje" xfId="8" builtinId="5"/>
    <cellStyle name="Porcentaje 2" xfId="3"/>
    <cellStyle name="Porcentaje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'Segundo Informe Parcial-Pp26'!$A$51</c:f>
              <c:strCache>
                <c:ptCount val="1"/>
                <c:pt idx="0">
                  <c:v>Abril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Parcial-Pp26'!$B$51:$D$51</c:f>
              <c:numCache>
                <c:formatCode>General</c:formatCode>
                <c:ptCount val="3"/>
                <c:pt idx="0" formatCode="0%">
                  <c:v>1</c:v>
                </c:pt>
              </c:numCache>
            </c:numRef>
          </c:val>
          <c:extLst>
            <c:ext xmlns:c16="http://schemas.microsoft.com/office/drawing/2014/chart" uri="{C3380CC4-5D6E-409C-BE32-E72D297353CC}">
              <c16:uniqueId val="{00000000-1CB5-4269-881B-FA301B04116B}"/>
            </c:ext>
          </c:extLst>
        </c:ser>
        <c:ser>
          <c:idx val="1"/>
          <c:order val="1"/>
          <c:tx>
            <c:strRef>
              <c:f>'Segundo Informe Parcial-Pp26'!$A$52</c:f>
              <c:strCache>
                <c:ptCount val="1"/>
                <c:pt idx="0">
                  <c:v>Mayo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Parcial-Pp26'!$B$52:$D$52</c:f>
              <c:numCache>
                <c:formatCode>General</c:formatCode>
                <c:ptCount val="3"/>
                <c:pt idx="0" formatCode="0%">
                  <c:v>1</c:v>
                </c:pt>
              </c:numCache>
            </c:numRef>
          </c:val>
          <c:extLst>
            <c:ext xmlns:c16="http://schemas.microsoft.com/office/drawing/2014/chart" uri="{C3380CC4-5D6E-409C-BE32-E72D297353CC}">
              <c16:uniqueId val="{00000001-1CB5-4269-881B-FA301B04116B}"/>
            </c:ext>
          </c:extLst>
        </c:ser>
        <c:ser>
          <c:idx val="2"/>
          <c:order val="2"/>
          <c:tx>
            <c:strRef>
              <c:f>'Segundo Informe Parcial-Pp26'!$A$53</c:f>
              <c:strCache>
                <c:ptCount val="1"/>
                <c:pt idx="0">
                  <c:v>Junio</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Parcial-Pp26'!$B$53:$D$53</c:f>
              <c:numCache>
                <c:formatCode>General</c:formatCode>
                <c:ptCount val="3"/>
                <c:pt idx="0" formatCode="0%">
                  <c:v>1</c:v>
                </c:pt>
              </c:numCache>
            </c:numRef>
          </c:val>
          <c:extLst>
            <c:ext xmlns:c16="http://schemas.microsoft.com/office/drawing/2014/chart" uri="{C3380CC4-5D6E-409C-BE32-E72D297353CC}">
              <c16:uniqueId val="{00000000-0060-4E77-86AA-A4A535060D76}"/>
            </c:ext>
          </c:extLst>
        </c:ser>
        <c:dLbls>
          <c:showLegendKey val="0"/>
          <c:showVal val="0"/>
          <c:showCatName val="0"/>
          <c:showSerName val="0"/>
          <c:showPercent val="0"/>
          <c:showBubbleSize val="0"/>
        </c:dLbls>
        <c:gapWidth val="182"/>
        <c:axId val="302307280"/>
        <c:axId val="302307936"/>
      </c:barChart>
      <c:catAx>
        <c:axId val="302307280"/>
        <c:scaling>
          <c:orientation val="minMax"/>
        </c:scaling>
        <c:delete val="1"/>
        <c:axPos val="l"/>
        <c:majorTickMark val="none"/>
        <c:minorTickMark val="none"/>
        <c:tickLblPos val="nextTo"/>
        <c:crossAx val="302307936"/>
        <c:crosses val="autoZero"/>
        <c:auto val="1"/>
        <c:lblAlgn val="ctr"/>
        <c:lblOffset val="100"/>
        <c:noMultiLvlLbl val="0"/>
      </c:catAx>
      <c:valAx>
        <c:axId val="302307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302307280"/>
        <c:crosses val="autoZero"/>
        <c:crossBetween val="between"/>
      </c:valAx>
      <c:spPr>
        <a:noFill/>
        <a:ln>
          <a:noFill/>
        </a:ln>
        <a:effectLst/>
      </c:spPr>
    </c:plotArea>
    <c:legend>
      <c:legendPos val="r"/>
      <c:layout>
        <c:manualLayout>
          <c:xMode val="edge"/>
          <c:yMode val="edge"/>
          <c:x val="0.93624456843718395"/>
          <c:y val="4.7729833522822777E-2"/>
          <c:w val="4.6065565848652984E-2"/>
          <c:h val="0.3638548094004116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018538378543117E-2"/>
          <c:y val="7.5655347222088762E-2"/>
          <c:w val="0.90891981529283628"/>
          <c:h val="0.74668987437857071"/>
        </c:manualLayout>
      </c:layout>
      <c:barChart>
        <c:barDir val="bar"/>
        <c:grouping val="clustered"/>
        <c:varyColors val="0"/>
        <c:ser>
          <c:idx val="1"/>
          <c:order val="0"/>
          <c:tx>
            <c:strRef>
              <c:f>'Segundo Informe Parcial-Pp26'!$A$44</c:f>
              <c:strCache>
                <c:ptCount val="1"/>
                <c:pt idx="0">
                  <c:v>Abril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'Segundo Informe Parcial-Pp26'!$B$44:$D$44</c15:sqref>
                  </c15:fullRef>
                </c:ext>
              </c:extLst>
              <c:f>'Segundo Informe Parcial-Pp26'!$B$44:$C$44</c:f>
              <c:numCache>
                <c:formatCode>General</c:formatCode>
                <c:ptCount val="2"/>
                <c:pt idx="0" formatCode="0%">
                  <c:v>1</c:v>
                </c:pt>
              </c:numCache>
            </c:numRef>
          </c:val>
          <c:extLst>
            <c:ext xmlns:c16="http://schemas.microsoft.com/office/drawing/2014/chart" uri="{C3380CC4-5D6E-409C-BE32-E72D297353CC}">
              <c16:uniqueId val="{0000000F-7D28-45B1-9DAC-6C484F44FBFF}"/>
            </c:ext>
          </c:extLst>
        </c:ser>
        <c:ser>
          <c:idx val="0"/>
          <c:order val="1"/>
          <c:tx>
            <c:strRef>
              <c:f>'Segundo Informe Parcial-Pp26'!$A$45</c:f>
              <c:strCache>
                <c:ptCount val="1"/>
                <c:pt idx="0">
                  <c:v>Mayo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'Segundo Informe Parcial-Pp26'!$B$45:$D$45</c15:sqref>
                  </c15:fullRef>
                </c:ext>
              </c:extLst>
              <c:f>'Segundo Informe Parcial-Pp26'!$B$45:$C$45</c:f>
              <c:numCache>
                <c:formatCode>General</c:formatCode>
                <c:ptCount val="2"/>
                <c:pt idx="0" formatCode="0%">
                  <c:v>1</c:v>
                </c:pt>
              </c:numCache>
            </c:numRef>
          </c:val>
          <c:extLst>
            <c:ext xmlns:c16="http://schemas.microsoft.com/office/drawing/2014/chart" uri="{C3380CC4-5D6E-409C-BE32-E72D297353CC}">
              <c16:uniqueId val="{0000000E-7D28-45B1-9DAC-6C484F44FBFF}"/>
            </c:ext>
          </c:extLst>
        </c:ser>
        <c:ser>
          <c:idx val="2"/>
          <c:order val="2"/>
          <c:tx>
            <c:strRef>
              <c:f>'Segundo Informe Parcial-Pp26'!$A$46</c:f>
              <c:strCache>
                <c:ptCount val="1"/>
                <c:pt idx="0">
                  <c:v>Junio</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
              <c:pt idx="0">
                <c:v>1</c:v>
              </c:pt>
              <c:pt idx="1">
                <c:v>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'Segundo Informe Parcial-Pp26'!$B$46:$D$46</c15:sqref>
                  </c15:fullRef>
                </c:ext>
              </c:extLst>
              <c:f>'Segundo Informe Parcial-Pp26'!$B$46:$C$46</c:f>
              <c:numCache>
                <c:formatCode>General</c:formatCode>
                <c:ptCount val="2"/>
                <c:pt idx="0" formatCode="0%">
                  <c:v>1</c:v>
                </c:pt>
              </c:numCache>
            </c:numRef>
          </c:val>
          <c:extLst>
            <c:ext xmlns:c16="http://schemas.microsoft.com/office/drawing/2014/chart" uri="{C3380CC4-5D6E-409C-BE32-E72D297353CC}">
              <c16:uniqueId val="{00000000-1FE1-4775-B5B3-ADF8930B4C7D}"/>
            </c:ext>
          </c:extLst>
        </c:ser>
        <c:dLbls>
          <c:showLegendKey val="0"/>
          <c:showVal val="0"/>
          <c:showCatName val="0"/>
          <c:showSerName val="0"/>
          <c:showPercent val="0"/>
          <c:showBubbleSize val="0"/>
        </c:dLbls>
        <c:gapWidth val="182"/>
        <c:axId val="302307280"/>
        <c:axId val="302307936"/>
      </c:barChart>
      <c:catAx>
        <c:axId val="302307280"/>
        <c:scaling>
          <c:orientation val="minMax"/>
        </c:scaling>
        <c:delete val="1"/>
        <c:axPos val="l"/>
        <c:numFmt formatCode="General" sourceLinked="1"/>
        <c:majorTickMark val="none"/>
        <c:minorTickMark val="none"/>
        <c:tickLblPos val="nextTo"/>
        <c:crossAx val="302307936"/>
        <c:crosses val="autoZero"/>
        <c:auto val="1"/>
        <c:lblAlgn val="ctr"/>
        <c:lblOffset val="100"/>
        <c:noMultiLvlLbl val="0"/>
      </c:catAx>
      <c:valAx>
        <c:axId val="30230793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302307280"/>
        <c:crosses val="autoZero"/>
        <c:crossBetween val="between"/>
      </c:valAx>
      <c:spPr>
        <a:noFill/>
        <a:ln w="25400">
          <a:noFill/>
        </a:ln>
        <a:effectLst/>
      </c:spPr>
    </c:plotArea>
    <c:legend>
      <c:legendPos val="r"/>
      <c:layout>
        <c:manualLayout>
          <c:xMode val="edge"/>
          <c:yMode val="edge"/>
          <c:x val="0.93244784473051479"/>
          <c:y val="8.4145411264687622E-2"/>
          <c:w val="4.6149579856915222E-2"/>
          <c:h val="0.308885165064290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000" b="0" i="0" u="none" strike="noStrike" kern="1200" spc="0" baseline="0">
                <a:solidFill>
                  <a:schemeClr val="tx1">
                    <a:lumMod val="65000"/>
                    <a:lumOff val="35000"/>
                  </a:schemeClr>
                </a:solidFill>
                <a:latin typeface="+mn-lt"/>
                <a:ea typeface="+mn-ea"/>
                <a:cs typeface="+mn-cs"/>
              </a:defRPr>
            </a:pPr>
            <a:r>
              <a:rPr lang="es-PY" sz="1000"/>
              <a:t>Ejecución de</a:t>
            </a:r>
            <a:r>
              <a:rPr lang="es-PY" sz="1000" baseline="0"/>
              <a:t> metas</a:t>
            </a:r>
            <a:endParaRPr lang="es-PY" sz="1000"/>
          </a:p>
        </c:rich>
      </c:tx>
      <c:overlay val="0"/>
      <c:spPr>
        <a:noFill/>
        <a:ln>
          <a:noFill/>
        </a:ln>
        <a:effectLst/>
      </c:spPr>
    </c:title>
    <c:autoTitleDeleted val="0"/>
    <c:plotArea>
      <c:layout/>
      <c:barChart>
        <c:barDir val="bar"/>
        <c:grouping val="clustered"/>
        <c:varyColors val="0"/>
        <c:ser>
          <c:idx val="0"/>
          <c:order val="0"/>
          <c:spPr>
            <a:solidFill>
              <a:schemeClr val="accent1"/>
            </a:solidFill>
            <a:ln>
              <a:noFill/>
            </a:ln>
            <a:effectLst/>
          </c:spPr>
          <c:invertIfNegative val="0"/>
          <c:cat>
            <c:strRef>
              <c:f>[1]GABINETE!$C$13:$C$15</c:f>
              <c:strCache>
                <c:ptCount val="3"/>
                <c:pt idx="0">
                  <c:v>284 estaciones de servicio habilitadas para Dic-2023</c:v>
                </c:pt>
                <c:pt idx="1">
                  <c:v>12  EESS propias para el 2023</c:v>
                </c:pt>
                <c:pt idx="2">
                  <c:v>20.000.000 m3 de alcohol producidos para Dic-2023.</c:v>
                </c:pt>
              </c:strCache>
            </c:strRef>
          </c:cat>
          <c:val>
            <c:numRef>
              <c:f>[1]GABINETE!$F$13:$F$15</c:f>
              <c:numCache>
                <c:formatCode>General</c:formatCode>
                <c:ptCount val="3"/>
                <c:pt idx="0">
                  <c:v>0.87676056338028174</c:v>
                </c:pt>
                <c:pt idx="1">
                  <c:v>0.66666666666666663</c:v>
                </c:pt>
                <c:pt idx="2">
                  <c:v>0</c:v>
                </c:pt>
              </c:numCache>
            </c:numRef>
          </c:val>
          <c:extLst>
            <c:ext xmlns:c16="http://schemas.microsoft.com/office/drawing/2014/chart" uri="{C3380CC4-5D6E-409C-BE32-E72D297353CC}">
              <c16:uniqueId val="{00000000-EE0E-4A26-9E2C-910A8AD9C97A}"/>
            </c:ext>
          </c:extLst>
        </c:ser>
        <c:dLbls>
          <c:showLegendKey val="0"/>
          <c:showVal val="0"/>
          <c:showCatName val="0"/>
          <c:showSerName val="0"/>
          <c:showPercent val="0"/>
          <c:showBubbleSize val="0"/>
        </c:dLbls>
        <c:gapWidth val="50"/>
        <c:axId val="81715968"/>
        <c:axId val="81717504"/>
      </c:barChart>
      <c:catAx>
        <c:axId val="81715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ES" sz="900" b="0" i="0" u="none" strike="noStrike" kern="1200" baseline="0">
                <a:solidFill>
                  <a:schemeClr val="tx1">
                    <a:lumMod val="65000"/>
                    <a:lumOff val="35000"/>
                  </a:schemeClr>
                </a:solidFill>
                <a:latin typeface="+mn-lt"/>
                <a:ea typeface="+mn-ea"/>
                <a:cs typeface="+mn-cs"/>
              </a:defRPr>
            </a:pPr>
            <a:endParaRPr lang="es-PY"/>
          </a:p>
        </c:txPr>
        <c:crossAx val="81717504"/>
        <c:crosses val="autoZero"/>
        <c:auto val="1"/>
        <c:lblAlgn val="l"/>
        <c:lblOffset val="100"/>
        <c:noMultiLvlLbl val="0"/>
      </c:catAx>
      <c:valAx>
        <c:axId val="817175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s-ES" sz="800" b="0" i="0" u="none" strike="noStrike" kern="1200" baseline="0">
                <a:solidFill>
                  <a:schemeClr val="tx1">
                    <a:lumMod val="65000"/>
                    <a:lumOff val="35000"/>
                  </a:schemeClr>
                </a:solidFill>
                <a:latin typeface="+mn-lt"/>
                <a:ea typeface="+mn-ea"/>
                <a:cs typeface="+mn-cs"/>
              </a:defRPr>
            </a:pPr>
            <a:endParaRPr lang="es-PY"/>
          </a:p>
        </c:txPr>
        <c:crossAx val="81715968"/>
        <c:crosses val="autoZero"/>
        <c:crossBetween val="between"/>
      </c:valAx>
      <c:spPr>
        <a:noFill/>
        <a:ln cmpd="sng">
          <a:solidFill>
            <a:schemeClr val="accent1"/>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Y"/>
    </a:p>
  </c:tx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547825577047354E-2"/>
          <c:y val="8.1367529764018148E-2"/>
          <c:w val="0.92114449950939581"/>
          <c:h val="0.76811428614141186"/>
        </c:manualLayout>
      </c:layout>
      <c:barChart>
        <c:barDir val="bar"/>
        <c:grouping val="clustered"/>
        <c:varyColors val="0"/>
        <c:ser>
          <c:idx val="0"/>
          <c:order val="0"/>
          <c:tx>
            <c:strRef>
              <c:f>'Segundo Informe Parcial-Pp26'!$A$66</c:f>
              <c:strCache>
                <c:ptCount val="1"/>
                <c:pt idx="0">
                  <c:v>Junio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Parcial-Pp26'!$B$66</c:f>
              <c:numCache>
                <c:formatCode>General</c:formatCode>
                <c:ptCount val="1"/>
                <c:pt idx="0">
                  <c:v>0</c:v>
                </c:pt>
              </c:numCache>
            </c:numRef>
          </c:val>
          <c:extLst>
            <c:ext xmlns:c16="http://schemas.microsoft.com/office/drawing/2014/chart" uri="{C3380CC4-5D6E-409C-BE32-E72D297353CC}">
              <c16:uniqueId val="{00000002-D769-48A0-9A76-2951CE851ECE}"/>
            </c:ext>
          </c:extLst>
        </c:ser>
        <c:ser>
          <c:idx val="1"/>
          <c:order val="1"/>
          <c:tx>
            <c:strRef>
              <c:f>'Segundo Informe Parcial-Pp26'!$A$65</c:f>
              <c:strCache>
                <c:ptCount val="1"/>
                <c:pt idx="0">
                  <c:v>Mayo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Parcial-Pp26'!$B$65</c:f>
              <c:numCache>
                <c:formatCode>General</c:formatCode>
                <c:ptCount val="1"/>
                <c:pt idx="0">
                  <c:v>3</c:v>
                </c:pt>
              </c:numCache>
            </c:numRef>
          </c:val>
          <c:extLst>
            <c:ext xmlns:c16="http://schemas.microsoft.com/office/drawing/2014/chart" uri="{C3380CC4-5D6E-409C-BE32-E72D297353CC}">
              <c16:uniqueId val="{00000003-D769-48A0-9A76-2951CE851ECE}"/>
            </c:ext>
          </c:extLst>
        </c:ser>
        <c:ser>
          <c:idx val="2"/>
          <c:order val="2"/>
          <c:tx>
            <c:strRef>
              <c:f>'Segundo Informe Parcial-Pp26'!$A$64</c:f>
              <c:strCache>
                <c:ptCount val="1"/>
                <c:pt idx="0">
                  <c:v>Abril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'Segundo Informe Parcial-Pp26'!$B$64</c:f>
              <c:numCache>
                <c:formatCode>General</c:formatCode>
                <c:ptCount val="1"/>
                <c:pt idx="0">
                  <c:v>0</c:v>
                </c:pt>
              </c:numCache>
            </c:numRef>
          </c:val>
          <c:extLst>
            <c:ext xmlns:c16="http://schemas.microsoft.com/office/drawing/2014/chart" uri="{C3380CC4-5D6E-409C-BE32-E72D297353CC}">
              <c16:uniqueId val="{00000004-D769-48A0-9A76-2951CE851ECE}"/>
            </c:ext>
          </c:extLst>
        </c:ser>
        <c:dLbls>
          <c:showLegendKey val="0"/>
          <c:showVal val="0"/>
          <c:showCatName val="0"/>
          <c:showSerName val="0"/>
          <c:showPercent val="0"/>
          <c:showBubbleSize val="0"/>
        </c:dLbls>
        <c:gapWidth val="182"/>
        <c:axId val="302307280"/>
        <c:axId val="302307936"/>
      </c:barChart>
      <c:catAx>
        <c:axId val="302307280"/>
        <c:scaling>
          <c:orientation val="minMax"/>
        </c:scaling>
        <c:delete val="1"/>
        <c:axPos val="l"/>
        <c:numFmt formatCode="General" sourceLinked="1"/>
        <c:majorTickMark val="none"/>
        <c:minorTickMark val="none"/>
        <c:tickLblPos val="nextTo"/>
        <c:crossAx val="302307936"/>
        <c:crosses val="autoZero"/>
        <c:auto val="1"/>
        <c:lblAlgn val="ctr"/>
        <c:lblOffset val="100"/>
        <c:noMultiLvlLbl val="0"/>
      </c:catAx>
      <c:valAx>
        <c:axId val="3023079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302307280"/>
        <c:crosses val="autoZero"/>
        <c:crossBetween val="between"/>
      </c:valAx>
      <c:spPr>
        <a:noFill/>
        <a:ln>
          <a:noFill/>
        </a:ln>
        <a:effectLst/>
      </c:spPr>
    </c:plotArea>
    <c:legend>
      <c:legendPos val="r"/>
      <c:layout>
        <c:manualLayout>
          <c:xMode val="edge"/>
          <c:yMode val="edge"/>
          <c:x val="0.86889111148677411"/>
          <c:y val="0.13340724400983747"/>
          <c:w val="5.5884072378510133E-2"/>
          <c:h val="0.646063302051097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800" b="1" i="0" baseline="0">
                <a:effectLst/>
              </a:rPr>
              <a:t>VENTAS PETROPAR ( LITROS) </a:t>
            </a:r>
            <a:endParaRPr lang="es-PY">
              <a:effectLst/>
            </a:endParaRP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PY"/>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263301788744"/>
          <c:y val="0.12855276154996753"/>
          <c:w val="0.80217898943251831"/>
          <c:h val="0.71909547596872969"/>
        </c:manualLayout>
      </c:layout>
      <c:bar3DChart>
        <c:barDir val="col"/>
        <c:grouping val="clustered"/>
        <c:varyColors val="0"/>
        <c: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p3d/>
          </c:spPr>
          <c:invertIfNegative val="0"/>
          <c:dPt>
            <c:idx val="0"/>
            <c:invertIfNegative val="0"/>
            <c:bubble3D val="0"/>
            <c:extLst>
              <c:ext xmlns:c16="http://schemas.microsoft.com/office/drawing/2014/chart" uri="{C3380CC4-5D6E-409C-BE32-E72D297353CC}">
                <c16:uniqueId val="{00000000-90E4-4877-BF46-E9E0FD5502EB}"/>
              </c:ext>
            </c:extLst>
          </c:dPt>
          <c:dPt>
            <c:idx val="1"/>
            <c:invertIfNegative val="0"/>
            <c:bubble3D val="0"/>
            <c:extLst>
              <c:ext xmlns:c16="http://schemas.microsoft.com/office/drawing/2014/chart" uri="{C3380CC4-5D6E-409C-BE32-E72D297353CC}">
                <c16:uniqueId val="{00000001-90E4-4877-BF46-E9E0FD5502EB}"/>
              </c:ext>
            </c:extLst>
          </c:dPt>
          <c:dPt>
            <c:idx val="2"/>
            <c:invertIfNegative val="0"/>
            <c:bubble3D val="0"/>
            <c:extLst>
              <c:ext xmlns:c16="http://schemas.microsoft.com/office/drawing/2014/chart" uri="{C3380CC4-5D6E-409C-BE32-E72D297353CC}">
                <c16:uniqueId val="{00000002-90E4-4877-BF46-E9E0FD5502EB}"/>
              </c:ext>
            </c:extLst>
          </c:dPt>
          <c:dLbls>
            <c:dLbl>
              <c:idx val="0"/>
              <c:layout>
                <c:manualLayout>
                  <c:x val="2.0675790124442577E-2"/>
                  <c:y val="-2.614551738372668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90E4-4877-BF46-E9E0FD5502EB}"/>
                </c:ext>
              </c:extLst>
            </c:dLbl>
            <c:dLbl>
              <c:idx val="1"/>
              <c:layout>
                <c:manualLayout>
                  <c:x val="2.1365444394099927E-2"/>
                  <c:y val="-1.116727307394347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90E4-4877-BF46-E9E0FD5502EB}"/>
                </c:ext>
              </c:extLst>
            </c:dLbl>
            <c:dLbl>
              <c:idx val="2"/>
              <c:layout>
                <c:manualLayout>
                  <c:x val="2.2561493393212988E-2"/>
                  <c:y val="-1.765094080286408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90E4-4877-BF46-E9E0FD5502EB}"/>
                </c:ext>
              </c:extLst>
            </c:dLbl>
            <c:dLbl>
              <c:idx val="3"/>
              <c:layout>
                <c:manualLayout>
                  <c:x val="2.5920659465065402E-2"/>
                  <c:y val="-1.828866343887072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90E4-4877-BF46-E9E0FD5502EB}"/>
                </c:ext>
              </c:extLst>
            </c:dLbl>
            <c:dLbl>
              <c:idx val="4"/>
              <c:layout>
                <c:manualLayout>
                  <c:x val="2.3748940413908414E-2"/>
                  <c:y val="-1.123576578085855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90E4-4877-BF46-E9E0FD5502EB}"/>
                </c:ext>
              </c:extLst>
            </c:dLbl>
            <c:dLbl>
              <c:idx val="5"/>
              <c:layout>
                <c:manualLayout>
                  <c:x val="2.3850481159142772E-2"/>
                  <c:y val="-9.546402420569285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90E4-4877-BF46-E9E0FD5502EB}"/>
                </c:ext>
              </c:extLst>
            </c:dLbl>
            <c:dLbl>
              <c:idx val="6"/>
              <c:layout>
                <c:manualLayout>
                  <c:x val="1.3540307416154312E-3"/>
                  <c:y val="-1.60356336190215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0E4-4877-BF46-E9E0FD5502EB}"/>
                </c:ext>
              </c:extLst>
            </c:dLbl>
            <c:dLbl>
              <c:idx val="7"/>
              <c:layout>
                <c:manualLayout>
                  <c:x val="1.3540307416154312E-2"/>
                  <c:y val="-1.33630280158512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0E4-4877-BF46-E9E0FD5502EB}"/>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2"/>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[2]Sheet1!$B$17:$G$17</c:f>
              <c:strCache>
                <c:ptCount val="6"/>
                <c:pt idx="0">
                  <c:v>Enero</c:v>
                </c:pt>
                <c:pt idx="1">
                  <c:v>Febrero</c:v>
                </c:pt>
                <c:pt idx="2">
                  <c:v>Marzo</c:v>
                </c:pt>
                <c:pt idx="3">
                  <c:v>Abril</c:v>
                </c:pt>
                <c:pt idx="4">
                  <c:v>Mayo</c:v>
                </c:pt>
                <c:pt idx="5">
                  <c:v>Junio</c:v>
                </c:pt>
              </c:strCache>
            </c:strRef>
          </c:cat>
          <c:val>
            <c:numRef>
              <c:f>[2]Sheet1!$B$27:$G$27</c:f>
              <c:numCache>
                <c:formatCode>General</c:formatCode>
                <c:ptCount val="6"/>
                <c:pt idx="0">
                  <c:v>51712610</c:v>
                </c:pt>
                <c:pt idx="1">
                  <c:v>55863585.263157897</c:v>
                </c:pt>
                <c:pt idx="2">
                  <c:v>78192970</c:v>
                </c:pt>
                <c:pt idx="3">
                  <c:v>84024687</c:v>
                </c:pt>
                <c:pt idx="4">
                  <c:v>72379102</c:v>
                </c:pt>
                <c:pt idx="5">
                  <c:v>69056395</c:v>
                </c:pt>
              </c:numCache>
            </c:numRef>
          </c:val>
          <c:extLst>
            <c:ext xmlns:c16="http://schemas.microsoft.com/office/drawing/2014/chart" uri="{C3380CC4-5D6E-409C-BE32-E72D297353CC}">
              <c16:uniqueId val="{00000008-90E4-4877-BF46-E9E0FD5502EB}"/>
            </c:ext>
          </c:extLst>
        </c:ser>
        <c:dLbls>
          <c:showLegendKey val="0"/>
          <c:showVal val="0"/>
          <c:showCatName val="0"/>
          <c:showSerName val="0"/>
          <c:showPercent val="0"/>
          <c:showBubbleSize val="0"/>
        </c:dLbls>
        <c:gapWidth val="500"/>
        <c:shape val="box"/>
        <c:axId val="91136000"/>
        <c:axId val="91137536"/>
        <c:axId val="0"/>
      </c:bar3DChart>
      <c:catAx>
        <c:axId val="9113600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s-PY"/>
          </a:p>
        </c:txPr>
        <c:crossAx val="91137536"/>
        <c:crosses val="autoZero"/>
        <c:auto val="1"/>
        <c:lblAlgn val="ctr"/>
        <c:lblOffset val="100"/>
        <c:noMultiLvlLbl val="0"/>
      </c:catAx>
      <c:valAx>
        <c:axId val="9113753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litros</a:t>
                </a:r>
              </a:p>
            </c:rich>
          </c:tx>
          <c:layout>
            <c:manualLayout>
              <c:xMode val="edge"/>
              <c:yMode val="edge"/>
              <c:x val="5.2242798094956661E-2"/>
              <c:y val="0.50743143345613917"/>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s-PY"/>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s-PY"/>
          </a:p>
        </c:txPr>
        <c:crossAx val="911360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PY"/>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PY"/>
              <a:t>Ejecución de metas</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PY"/>
        </a:p>
      </c:txPr>
    </c:title>
    <c:autoTitleDeleted val="0"/>
    <c:plotArea>
      <c:layout/>
      <c:barChart>
        <c:barDir val="bar"/>
        <c:grouping val="clustered"/>
        <c:varyColors val="0"/>
        <c:ser>
          <c:idx val="0"/>
          <c:order val="0"/>
          <c:spPr>
            <a:solidFill>
              <a:schemeClr val="accent1">
                <a:alpha val="85000"/>
              </a:schemeClr>
            </a:solidFill>
            <a:ln w="9525" cap="flat" cmpd="sng" algn="ctr">
              <a:solidFill>
                <a:schemeClr val="lt1">
                  <a:alpha val="50000"/>
                </a:schemeClr>
              </a:solidFill>
              <a:round/>
            </a:ln>
            <a:effectLst/>
          </c:spPr>
          <c:invertIfNegative val="0"/>
          <c:dPt>
            <c:idx val="2"/>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D911-4C2C-98F5-3B2200A67E35}"/>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PY"/>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'[3]MATRIZ RCC_23'!$C$93:$C$95</c:f>
              <c:strCache>
                <c:ptCount val="3"/>
                <c:pt idx="0">
                  <c:v>787.500.000 litros para Dic-2026</c:v>
                </c:pt>
                <c:pt idx="1">
                  <c:v>7  Bloques para Dic-2026</c:v>
                </c:pt>
                <c:pt idx="2">
                  <c:v>22.400.000 litros de alcohol producidos para Dic-2026</c:v>
                </c:pt>
              </c:strCache>
            </c:strRef>
          </c:cat>
          <c:val>
            <c:numRef>
              <c:f>'[3]MATRIZ RCC_23'!$E$93:$E$95</c:f>
              <c:numCache>
                <c:formatCode>General</c:formatCode>
                <c:ptCount val="3"/>
                <c:pt idx="0">
                  <c:v>0.46309758603174606</c:v>
                </c:pt>
                <c:pt idx="1">
                  <c:v>0.7142857142857143</c:v>
                </c:pt>
                <c:pt idx="2">
                  <c:v>0.15827593749999999</c:v>
                </c:pt>
              </c:numCache>
            </c:numRef>
          </c:val>
          <c:extLst>
            <c:ext xmlns:c16="http://schemas.microsoft.com/office/drawing/2014/chart" uri="{C3380CC4-5D6E-409C-BE32-E72D297353CC}">
              <c16:uniqueId val="{00000002-D911-4C2C-98F5-3B2200A67E35}"/>
            </c:ext>
          </c:extLst>
        </c:ser>
        <c:dLbls>
          <c:dLblPos val="inEnd"/>
          <c:showLegendKey val="0"/>
          <c:showVal val="1"/>
          <c:showCatName val="0"/>
          <c:showSerName val="0"/>
          <c:showPercent val="0"/>
          <c:showBubbleSize val="0"/>
        </c:dLbls>
        <c:gapWidth val="65"/>
        <c:axId val="81715968"/>
        <c:axId val="81717504"/>
      </c:barChart>
      <c:catAx>
        <c:axId val="81715968"/>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PY"/>
          </a:p>
        </c:txPr>
        <c:crossAx val="81717504"/>
        <c:crosses val="autoZero"/>
        <c:auto val="1"/>
        <c:lblAlgn val="l"/>
        <c:lblOffset val="100"/>
        <c:noMultiLvlLbl val="0"/>
      </c:catAx>
      <c:valAx>
        <c:axId val="8171750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PY"/>
          </a:p>
        </c:txPr>
        <c:crossAx val="81715968"/>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PY"/>
    </a:p>
  </c:txPr>
  <c:printSettings>
    <c:headerFooter/>
    <c:pageMargins b="0.75000000000000078" l="0.70000000000000062" r="0.70000000000000062" t="0.75000000000000078"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image" Target="../media/image7.png"/><Relationship Id="rId3" Type="http://schemas.openxmlformats.org/officeDocument/2006/relationships/chart" Target="../charts/chart3.xml"/><Relationship Id="rId7" Type="http://schemas.openxmlformats.org/officeDocument/2006/relationships/chart" Target="../charts/chart5.xml"/><Relationship Id="rId12"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11" Type="http://schemas.openxmlformats.org/officeDocument/2006/relationships/image" Target="../media/image5.png"/><Relationship Id="rId5" Type="http://schemas.openxmlformats.org/officeDocument/2006/relationships/image" Target="../media/image1.png"/><Relationship Id="rId10" Type="http://schemas.openxmlformats.org/officeDocument/2006/relationships/image" Target="../media/image4.png"/><Relationship Id="rId4" Type="http://schemas.openxmlformats.org/officeDocument/2006/relationships/chart" Target="../charts/chart4.xml"/><Relationship Id="rId9"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0</xdr:col>
      <xdr:colOff>107155</xdr:colOff>
      <xdr:row>53</xdr:row>
      <xdr:rowOff>317265</xdr:rowOff>
    </xdr:from>
    <xdr:to>
      <xdr:col>6</xdr:col>
      <xdr:colOff>2400300</xdr:colOff>
      <xdr:row>53</xdr:row>
      <xdr:rowOff>2084294</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83342</xdr:colOff>
      <xdr:row>46</xdr:row>
      <xdr:rowOff>170890</xdr:rowOff>
    </xdr:from>
    <xdr:to>
      <xdr:col>6</xdr:col>
      <xdr:colOff>2354034</xdr:colOff>
      <xdr:row>46</xdr:row>
      <xdr:rowOff>2252382</xdr:rowOff>
    </xdr:to>
    <xdr:graphicFrame macro="">
      <xdr:nvGraphicFramePr>
        <xdr:cNvPr id="3" name="Gráfico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210</xdr:row>
      <xdr:rowOff>0</xdr:rowOff>
    </xdr:from>
    <xdr:to>
      <xdr:col>6</xdr:col>
      <xdr:colOff>1047750</xdr:colOff>
      <xdr:row>210</xdr:row>
      <xdr:rowOff>0</xdr:rowOff>
    </xdr:to>
    <xdr:graphicFrame macro="">
      <xdr:nvGraphicFramePr>
        <xdr:cNvPr id="4" name="Gráfico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32015</xdr:colOff>
      <xdr:row>66</xdr:row>
      <xdr:rowOff>278546</xdr:rowOff>
    </xdr:from>
    <xdr:to>
      <xdr:col>6</xdr:col>
      <xdr:colOff>2440479</xdr:colOff>
      <xdr:row>66</xdr:row>
      <xdr:rowOff>2386853</xdr:rowOff>
    </xdr:to>
    <xdr:graphicFrame macro="">
      <xdr:nvGraphicFramePr>
        <xdr:cNvPr id="10" name="Gráfico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68036</xdr:colOff>
      <xdr:row>253</xdr:row>
      <xdr:rowOff>54408</xdr:rowOff>
    </xdr:from>
    <xdr:to>
      <xdr:col>6</xdr:col>
      <xdr:colOff>2585357</xdr:colOff>
      <xdr:row>253</xdr:row>
      <xdr:rowOff>3030682</xdr:rowOff>
    </xdr:to>
    <xdr:pic>
      <xdr:nvPicPr>
        <xdr:cNvPr id="15" name="Imagen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5"/>
        <a:stretch>
          <a:fillRect/>
        </a:stretch>
      </xdr:blipFill>
      <xdr:spPr>
        <a:xfrm>
          <a:off x="68036" y="83615872"/>
          <a:ext cx="12532178" cy="2976274"/>
        </a:xfrm>
        <a:prstGeom prst="rect">
          <a:avLst/>
        </a:prstGeom>
      </xdr:spPr>
    </xdr:pic>
    <xdr:clientData/>
  </xdr:twoCellAnchor>
  <xdr:twoCellAnchor>
    <xdr:from>
      <xdr:col>0</xdr:col>
      <xdr:colOff>54429</xdr:colOff>
      <xdr:row>253</xdr:row>
      <xdr:rowOff>3081618</xdr:rowOff>
    </xdr:from>
    <xdr:to>
      <xdr:col>6</xdr:col>
      <xdr:colOff>2552700</xdr:colOff>
      <xdr:row>253</xdr:row>
      <xdr:rowOff>4605619</xdr:rowOff>
    </xdr:to>
    <xdr:pic>
      <xdr:nvPicPr>
        <xdr:cNvPr id="18" name="Imagen 1">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2084" t="29414" r="21831" b="16869"/>
        <a:stretch>
          <a:fillRect/>
        </a:stretch>
      </xdr:blipFill>
      <xdr:spPr bwMode="auto">
        <a:xfrm>
          <a:off x="54429" y="86643082"/>
          <a:ext cx="12513128" cy="1524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78441</xdr:colOff>
      <xdr:row>283</xdr:row>
      <xdr:rowOff>33618</xdr:rowOff>
    </xdr:from>
    <xdr:to>
      <xdr:col>6</xdr:col>
      <xdr:colOff>2532529</xdr:colOff>
      <xdr:row>283</xdr:row>
      <xdr:rowOff>5109883</xdr:rowOff>
    </xdr:to>
    <xdr:graphicFrame macro="">
      <xdr:nvGraphicFramePr>
        <xdr:cNvPr id="19" name="Gráfico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78442</xdr:colOff>
      <xdr:row>210</xdr:row>
      <xdr:rowOff>56029</xdr:rowOff>
    </xdr:from>
    <xdr:to>
      <xdr:col>6</xdr:col>
      <xdr:colOff>2554941</xdr:colOff>
      <xdr:row>210</xdr:row>
      <xdr:rowOff>2409265</xdr:rowOff>
    </xdr:to>
    <xdr:graphicFrame macro="">
      <xdr:nvGraphicFramePr>
        <xdr:cNvPr id="20" name="Gráfico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2</xdr:col>
      <xdr:colOff>122465</xdr:colOff>
      <xdr:row>140</xdr:row>
      <xdr:rowOff>231321</xdr:rowOff>
    </xdr:from>
    <xdr:ext cx="5782236" cy="2846294"/>
    <xdr:pic>
      <xdr:nvPicPr>
        <xdr:cNvPr id="17" name="image1.jpg">
          <a:extLst>
            <a:ext uri="{FF2B5EF4-FFF2-40B4-BE49-F238E27FC236}">
              <a16:creationId xmlns:a16="http://schemas.microsoft.com/office/drawing/2014/main" id="{00000000-0008-0000-0000-000011000000}"/>
            </a:ext>
          </a:extLst>
        </xdr:cNvPr>
        <xdr:cNvPicPr preferRelativeResize="0"/>
      </xdr:nvPicPr>
      <xdr:blipFill rotWithShape="1">
        <a:blip xmlns:r="http://schemas.openxmlformats.org/officeDocument/2006/relationships" r:embed="rId9" cstate="print"/>
        <a:srcRect l="3437" t="22302" r="3115" b="23742"/>
        <a:stretch/>
      </xdr:blipFill>
      <xdr:spPr>
        <a:xfrm>
          <a:off x="3061608" y="57000321"/>
          <a:ext cx="5782236" cy="2846294"/>
        </a:xfrm>
        <a:prstGeom prst="rect">
          <a:avLst/>
        </a:prstGeom>
        <a:noFill/>
      </xdr:spPr>
    </xdr:pic>
    <xdr:clientData fLocksWithSheet="0"/>
  </xdr:oneCellAnchor>
  <xdr:twoCellAnchor editAs="oneCell">
    <xdr:from>
      <xdr:col>0</xdr:col>
      <xdr:colOff>0</xdr:colOff>
      <xdr:row>167</xdr:row>
      <xdr:rowOff>0</xdr:rowOff>
    </xdr:from>
    <xdr:to>
      <xdr:col>0</xdr:col>
      <xdr:colOff>304800</xdr:colOff>
      <xdr:row>168</xdr:row>
      <xdr:rowOff>57151</xdr:rowOff>
    </xdr:to>
    <xdr:sp macro="" textlink="">
      <xdr:nvSpPr>
        <xdr:cNvPr id="1025" name="AutoShape 1" descr="blob:https://web.whatsapp.com/37a584e1-7f26-41d3-9f9a-d1f3f8143d88">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0" y="71066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340179</xdr:colOff>
      <xdr:row>167</xdr:row>
      <xdr:rowOff>122464</xdr:rowOff>
    </xdr:from>
    <xdr:to>
      <xdr:col>3</xdr:col>
      <xdr:colOff>1156608</xdr:colOff>
      <xdr:row>183</xdr:row>
      <xdr:rowOff>108856</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0"/>
        <a:srcRect l="22771" t="18415" r="22669" b="17926"/>
        <a:stretch/>
      </xdr:blipFill>
      <xdr:spPr>
        <a:xfrm>
          <a:off x="340179" y="71110928"/>
          <a:ext cx="5619750" cy="3905249"/>
        </a:xfrm>
        <a:prstGeom prst="rect">
          <a:avLst/>
        </a:prstGeom>
      </xdr:spPr>
    </xdr:pic>
    <xdr:clientData/>
  </xdr:twoCellAnchor>
  <xdr:twoCellAnchor editAs="oneCell">
    <xdr:from>
      <xdr:col>3</xdr:col>
      <xdr:colOff>1728105</xdr:colOff>
      <xdr:row>167</xdr:row>
      <xdr:rowOff>131515</xdr:rowOff>
    </xdr:from>
    <xdr:to>
      <xdr:col>6</xdr:col>
      <xdr:colOff>2136318</xdr:colOff>
      <xdr:row>183</xdr:row>
      <xdr:rowOff>149679</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1"/>
        <a:srcRect l="22502" t="17780" r="22848" b="17291"/>
        <a:stretch/>
      </xdr:blipFill>
      <xdr:spPr>
        <a:xfrm>
          <a:off x="6531426" y="71119979"/>
          <a:ext cx="5619749" cy="3937021"/>
        </a:xfrm>
        <a:prstGeom prst="rect">
          <a:avLst/>
        </a:prstGeom>
      </xdr:spPr>
    </xdr:pic>
    <xdr:clientData/>
  </xdr:twoCellAnchor>
  <xdr:twoCellAnchor editAs="oneCell">
    <xdr:from>
      <xdr:col>0</xdr:col>
      <xdr:colOff>326571</xdr:colOff>
      <xdr:row>183</xdr:row>
      <xdr:rowOff>204107</xdr:rowOff>
    </xdr:from>
    <xdr:to>
      <xdr:col>3</xdr:col>
      <xdr:colOff>1137443</xdr:colOff>
      <xdr:row>199</xdr:row>
      <xdr:rowOff>136072</xdr:rowOff>
    </xdr:to>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2"/>
        <a:srcRect l="23664" t="18097" r="23740" b="17768"/>
        <a:stretch/>
      </xdr:blipFill>
      <xdr:spPr>
        <a:xfrm>
          <a:off x="326571" y="75111428"/>
          <a:ext cx="5614193" cy="3850822"/>
        </a:xfrm>
        <a:prstGeom prst="rect">
          <a:avLst/>
        </a:prstGeom>
      </xdr:spPr>
    </xdr:pic>
    <xdr:clientData/>
  </xdr:twoCellAnchor>
  <xdr:twoCellAnchor editAs="oneCell">
    <xdr:from>
      <xdr:col>3</xdr:col>
      <xdr:colOff>1728108</xdr:colOff>
      <xdr:row>183</xdr:row>
      <xdr:rowOff>231322</xdr:rowOff>
    </xdr:from>
    <xdr:to>
      <xdr:col>6</xdr:col>
      <xdr:colOff>2163537</xdr:colOff>
      <xdr:row>199</xdr:row>
      <xdr:rowOff>176893</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3"/>
        <a:srcRect l="27325" t="18257" r="27848" b="18085"/>
        <a:stretch/>
      </xdr:blipFill>
      <xdr:spPr>
        <a:xfrm>
          <a:off x="6531429" y="75138643"/>
          <a:ext cx="5646965" cy="38644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0.185\Gabinete\Planificaci&#243;n\MECIP\2023\GAB-Matriz-Rendici&#243;n%20de%20Cuentas%20-%20Ejercicio%20Fiscal%202023%20-%20Marz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0.0.185\Gabinete\Planificaci&#243;n\POA\2026\STP%20cargar%20ventas%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diaz/Downloads/b.%20Matriz%20Rendici&#243;n%20de%20Cuentas%202026_Primer%20Informe%20Parcial_Abril_Mayo_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BINETE"/>
      <sheetName val="Para Transparencia"/>
      <sheetName val="Hoja1"/>
    </sheetNames>
    <sheetDataSet>
      <sheetData sheetId="0">
        <row r="13">
          <cell r="C13" t="str">
            <v>284 estaciones de servicio habilitadas para Dic-2023</v>
          </cell>
          <cell r="F13">
            <v>0.87676056338028174</v>
          </cell>
        </row>
        <row r="14">
          <cell r="C14" t="str">
            <v>12  EESS propias para el 2023</v>
          </cell>
          <cell r="F14">
            <v>0.66666666666666663</v>
          </cell>
        </row>
        <row r="15">
          <cell r="C15" t="str">
            <v>20.000.000 m3 de alcohol producidos para Dic-2023.</v>
          </cell>
          <cell r="F15">
            <v>0</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oja1"/>
    </sheetNames>
    <sheetDataSet>
      <sheetData sheetId="0">
        <row r="17">
          <cell r="B17" t="str">
            <v>Enero</v>
          </cell>
          <cell r="C17" t="str">
            <v>Febrero</v>
          </cell>
          <cell r="D17" t="str">
            <v>Marzo</v>
          </cell>
          <cell r="E17" t="str">
            <v>Abril</v>
          </cell>
          <cell r="F17" t="str">
            <v>Mayo</v>
          </cell>
          <cell r="G17" t="str">
            <v>Junio</v>
          </cell>
        </row>
        <row r="27">
          <cell r="B27">
            <v>51712610</v>
          </cell>
          <cell r="C27">
            <v>55863585.263157897</v>
          </cell>
          <cell r="D27">
            <v>78192970</v>
          </cell>
          <cell r="E27">
            <v>84024687</v>
          </cell>
          <cell r="F27">
            <v>72379102</v>
          </cell>
          <cell r="G27">
            <v>69056395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93">
          <cell r="C93" t="str">
            <v>787.500.000 litros para Dic-2026</v>
          </cell>
          <cell r="E93">
            <v>0.46309758603174606</v>
          </cell>
        </row>
        <row r="94">
          <cell r="C94" t="str">
            <v>7  Bloques para Dic-2026</v>
          </cell>
          <cell r="E94">
            <v>0.7142857142857143</v>
          </cell>
        </row>
        <row r="95">
          <cell r="C95" t="str">
            <v>22.400.000 litros de alcohol producidos para Dic-2026</v>
          </cell>
          <cell r="E95">
            <v>0.15827593749999999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etropar.gov.py/?page_id=5192" TargetMode="External"/><Relationship Id="rId13" Type="http://schemas.openxmlformats.org/officeDocument/2006/relationships/hyperlink" Target="https://www.petropar.gov.py/?page_id=7661" TargetMode="External"/><Relationship Id="rId18" Type="http://schemas.openxmlformats.org/officeDocument/2006/relationships/hyperlink" Target="https://denuncias.gov.py/portal-publico" TargetMode="External"/><Relationship Id="rId26" Type="http://schemas.openxmlformats.org/officeDocument/2006/relationships/hyperlink" Target="https://www.petropar.gov.py/?cat=1" TargetMode="External"/><Relationship Id="rId39" Type="http://schemas.openxmlformats.org/officeDocument/2006/relationships/hyperlink" Target="https://www.contrataciones.gov.py/licitaciones/adjudicacion/1f1497a6-5a2f-68c0-829d-adcbcc86f33d/resumen-adjudicacion.html," TargetMode="External"/><Relationship Id="rId3" Type="http://schemas.openxmlformats.org/officeDocument/2006/relationships/hyperlink" Target="https://datos.sfp.gov.py/visualizaciones/oee" TargetMode="External"/><Relationship Id="rId21" Type="http://schemas.openxmlformats.org/officeDocument/2006/relationships/hyperlink" Target="https://www.petropar.gov.py/?page_id=7373" TargetMode="External"/><Relationship Id="rId34" Type="http://schemas.openxmlformats.org/officeDocument/2006/relationships/hyperlink" Target="https://www.contrataciones.gov.py/licitaciones/adjudicacion/1f143d45-3be3-6f9e-90b5-c3fd9796037b/resumen-adjudicacion.html," TargetMode="External"/><Relationship Id="rId42" Type="http://schemas.openxmlformats.org/officeDocument/2006/relationships/hyperlink" Target="https://www.contrataciones.gov.py/licitaciones/adjudicacion/1f14ed33-1e44-6d5a-934c-03a9e65c4fea/resumen-adjudicacion.html," TargetMode="External"/><Relationship Id="rId47" Type="http://schemas.openxmlformats.org/officeDocument/2006/relationships/printerSettings" Target="../printerSettings/printerSettings1.bin"/><Relationship Id="rId7" Type="http://schemas.openxmlformats.org/officeDocument/2006/relationships/hyperlink" Target="https://www.petropar.gov.py/?page_id=5192" TargetMode="External"/><Relationship Id="rId12" Type="http://schemas.openxmlformats.org/officeDocument/2006/relationships/hyperlink" Target="https://www.petropar.gov.py/?page_id=4957" TargetMode="External"/><Relationship Id="rId17" Type="http://schemas.openxmlformats.org/officeDocument/2006/relationships/hyperlink" Target="mailto:comunicaciones@petropar.gov.py" TargetMode="External"/><Relationship Id="rId25" Type="http://schemas.openxmlformats.org/officeDocument/2006/relationships/hyperlink" Target="https://www.petropar.gov.py/?cat=1" TargetMode="External"/><Relationship Id="rId33" Type="http://schemas.openxmlformats.org/officeDocument/2006/relationships/hyperlink" Target="https://www.contrataciones.gov.py/licitaciones/adjudicacion/1f139be6-ee14-61b0-a1fa-111cef7f3e14/resumen-adjudicacion.html." TargetMode="External"/><Relationship Id="rId38" Type="http://schemas.openxmlformats.org/officeDocument/2006/relationships/hyperlink" Target="https://www.contrataciones.gov.py/licitaciones/adjudicacion/1f158535-54d4-602e-841e-4b9030f4b8df/resumen-adjudicacion.html," TargetMode="External"/><Relationship Id="rId46" Type="http://schemas.openxmlformats.org/officeDocument/2006/relationships/hyperlink" Target="https://www.petropar.gov.py/?page_id=7660" TargetMode="External"/><Relationship Id="rId2" Type="http://schemas.openxmlformats.org/officeDocument/2006/relationships/hyperlink" Target="https://www.petropar.gov.py/wp-content/uploads/2026/04/Plan_y_Cronograma_RCC_EF_2026.pdf" TargetMode="External"/><Relationship Id="rId16" Type="http://schemas.openxmlformats.org/officeDocument/2006/relationships/hyperlink" Target="https://twitter.com/Petropargov" TargetMode="External"/><Relationship Id="rId20" Type="http://schemas.openxmlformats.org/officeDocument/2006/relationships/hyperlink" Target="https://www.petropar.gov.py/?page_id=5158" TargetMode="External"/><Relationship Id="rId29" Type="http://schemas.openxmlformats.org/officeDocument/2006/relationships/hyperlink" Target="https://www.tiktok.com/@petroparpy" TargetMode="External"/><Relationship Id="rId41" Type="http://schemas.openxmlformats.org/officeDocument/2006/relationships/hyperlink" Target="https://www.contrataciones.gov.py/licitaciones/adjudicacion/1f1551dc-fd45-6b0e-8c52-632999e9ba5d/resumen-adjudicacion.html," TargetMode="External"/><Relationship Id="rId1" Type="http://schemas.openxmlformats.org/officeDocument/2006/relationships/hyperlink" Target="https://www.petropar.gov.py/wp-content/uploads/2021/08/Resoluci%C3%B3n%20N%C2%B0%20146%20-%202.020.pdf" TargetMode="External"/><Relationship Id="rId6" Type="http://schemas.openxmlformats.org/officeDocument/2006/relationships/hyperlink" Target="https://www.petropar.gov.py/?page_id=5192" TargetMode="External"/><Relationship Id="rId11" Type="http://schemas.openxmlformats.org/officeDocument/2006/relationships/hyperlink" Target="https://informacionpublica.paraguay.gov.py/portal/" TargetMode="External"/><Relationship Id="rId24" Type="http://schemas.openxmlformats.org/officeDocument/2006/relationships/hyperlink" Target="https://www.petropar.gov.py/?page_id=5158" TargetMode="External"/><Relationship Id="rId32" Type="http://schemas.openxmlformats.org/officeDocument/2006/relationships/hyperlink" Target="https://www.contrataciones.gov.py/licitaciones/adjudicacion/1f12c566-e5d6-6b4e-8ce7-213d75d3ade8/resumen-adjudicacion.html." TargetMode="External"/><Relationship Id="rId37" Type="http://schemas.openxmlformats.org/officeDocument/2006/relationships/hyperlink" Target="https://www.contrataciones.gov.py/licitaciones/adjudicacion/1f15b62c-78a6-6c5e-bab6-9d499153ca86/resumen-adjudicacion.html," TargetMode="External"/><Relationship Id="rId40" Type="http://schemas.openxmlformats.org/officeDocument/2006/relationships/hyperlink" Target="https://www.contrataciones.gov.py/licitaciones/adjudicacion/1f14ef54-8c38-6e24-ad50-3b8625ea3a26/resumen-adjudicacion.html," TargetMode="External"/><Relationship Id="rId45" Type="http://schemas.openxmlformats.org/officeDocument/2006/relationships/hyperlink" Target="https://www.petropar.gov.py/?page_id=7660" TargetMode="External"/><Relationship Id="rId5" Type="http://schemas.openxmlformats.org/officeDocument/2006/relationships/hyperlink" Target="https://datos.sfp.gov.py/visualizaciones/oee" TargetMode="External"/><Relationship Id="rId15" Type="http://schemas.openxmlformats.org/officeDocument/2006/relationships/hyperlink" Target="https://www.facebook.com/PETROPARParaguay/" TargetMode="External"/><Relationship Id="rId23" Type="http://schemas.openxmlformats.org/officeDocument/2006/relationships/hyperlink" Target="https://www.petropar.gov.py/?page_id=5158" TargetMode="External"/><Relationship Id="rId28" Type="http://schemas.openxmlformats.org/officeDocument/2006/relationships/hyperlink" Target="https://www.petropar.gov.py/?page_id=8593" TargetMode="External"/><Relationship Id="rId36" Type="http://schemas.openxmlformats.org/officeDocument/2006/relationships/hyperlink" Target="https://www.contrataciones.gov.py/licitaciones/adjudicacion/1f15b5bc-3a32-67fe-9ece-cf77bb63d6c9/resumen-adjudicacion.html," TargetMode="External"/><Relationship Id="rId10" Type="http://schemas.openxmlformats.org/officeDocument/2006/relationships/hyperlink" Target="https://informacionpublica.paraguay.gov.py/portal/" TargetMode="External"/><Relationship Id="rId19" Type="http://schemas.openxmlformats.org/officeDocument/2006/relationships/hyperlink" Target="https://www.petropar.gov.py/?page_id=5158" TargetMode="External"/><Relationship Id="rId31" Type="http://schemas.openxmlformats.org/officeDocument/2006/relationships/hyperlink" Target="https://www.contrataciones.gov.py/sin-difusion-convocatoria/excepcion_adj/330f5a32-96f8-455e-a26a-245b0ac7de58.html," TargetMode="External"/><Relationship Id="rId44" Type="http://schemas.openxmlformats.org/officeDocument/2006/relationships/hyperlink" Target="https://www.petropar.gov.py/?page_id=5158" TargetMode="External"/><Relationship Id="rId4" Type="http://schemas.openxmlformats.org/officeDocument/2006/relationships/hyperlink" Target="https://datos.sfp.gov.py/visualizaciones/oee" TargetMode="External"/><Relationship Id="rId9" Type="http://schemas.openxmlformats.org/officeDocument/2006/relationships/hyperlink" Target="https://informacionpublica.paraguay.gov.py/portal/" TargetMode="External"/><Relationship Id="rId14" Type="http://schemas.openxmlformats.org/officeDocument/2006/relationships/hyperlink" Target="mailto:mesaentrada@petropar.gov.py" TargetMode="External"/><Relationship Id="rId22" Type="http://schemas.openxmlformats.org/officeDocument/2006/relationships/hyperlink" Target="https://www.petropar.gov.py/?page_id=5158" TargetMode="External"/><Relationship Id="rId27" Type="http://schemas.openxmlformats.org/officeDocument/2006/relationships/hyperlink" Target="https://www.petropar.gov.py/?cat=1" TargetMode="External"/><Relationship Id="rId30" Type="http://schemas.openxmlformats.org/officeDocument/2006/relationships/hyperlink" Target="https://www.contrataciones.gov.py/licitaciones/adjudicacion/1f122c02-4897-6bd8-945e-571b49dba32b/resumen-adjudicacion.html," TargetMode="External"/><Relationship Id="rId35" Type="http://schemas.openxmlformats.org/officeDocument/2006/relationships/hyperlink" Target="https://www.contrataciones.gov.py/licitaciones/adjudicacion/1f140034-a2ef-629a-a319-53edb02df020/resumen-adjudicacion.html," TargetMode="External"/><Relationship Id="rId43" Type="http://schemas.openxmlformats.org/officeDocument/2006/relationships/hyperlink" Target="https://www.contrataciones.gov.py/licitaciones/adjudicacion/1f15e8fe-ab75-698c-aefc-e18adf87d17b/resumen-adjudicacion.html." TargetMode="External"/><Relationship Id="rId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showGridLines="0" tabSelected="1" topLeftCell="A284" zoomScaleNormal="100" workbookViewId="0">
      <selection activeCell="A282" sqref="A282:G285"/>
    </sheetView>
  </sheetViews>
  <sheetFormatPr baseColWidth="10" defaultColWidth="9.140625" defaultRowHeight="12.75"/>
  <cols>
    <col min="1" max="1" width="17.42578125" style="2" customWidth="1"/>
    <col min="2" max="2" width="26.7109375" style="2" customWidth="1"/>
    <col min="3" max="3" width="28" style="2" customWidth="1"/>
    <col min="4" max="4" width="30.7109375" style="2" customWidth="1"/>
    <col min="5" max="5" width="28" style="2" customWidth="1"/>
    <col min="6" max="6" width="19.42578125" style="2" customWidth="1"/>
    <col min="7" max="7" width="39.5703125" style="2" customWidth="1"/>
    <col min="8" max="8" width="21.28515625" style="59" customWidth="1"/>
    <col min="9" max="16384" width="9.140625" style="2"/>
  </cols>
  <sheetData>
    <row r="1" spans="1:8" ht="20.100000000000001" customHeight="1">
      <c r="A1" s="75" t="s">
        <v>163</v>
      </c>
      <c r="B1" s="75"/>
      <c r="C1" s="75"/>
      <c r="D1" s="75"/>
      <c r="E1" s="75"/>
      <c r="F1" s="75"/>
      <c r="G1" s="75"/>
    </row>
    <row r="2" spans="1:8" ht="9" customHeight="1">
      <c r="A2" s="142" t="s">
        <v>219</v>
      </c>
      <c r="B2" s="142"/>
      <c r="C2" s="142"/>
      <c r="D2" s="142"/>
      <c r="E2" s="142"/>
      <c r="F2" s="142"/>
      <c r="G2" s="142"/>
      <c r="H2" s="60"/>
    </row>
    <row r="3" spans="1:8" ht="7.5" customHeight="1">
      <c r="A3" s="142"/>
      <c r="B3" s="142"/>
      <c r="C3" s="142"/>
      <c r="D3" s="142"/>
      <c r="E3" s="142"/>
      <c r="F3" s="142"/>
      <c r="G3" s="142"/>
    </row>
    <row r="4" spans="1:8">
      <c r="A4" s="112" t="s">
        <v>0</v>
      </c>
      <c r="B4" s="112"/>
      <c r="C4" s="112"/>
      <c r="D4" s="112"/>
      <c r="E4" s="112"/>
      <c r="F4" s="112"/>
      <c r="G4" s="112"/>
    </row>
    <row r="5" spans="1:8" ht="15.75" customHeight="1">
      <c r="A5" s="103" t="s">
        <v>164</v>
      </c>
      <c r="B5" s="103"/>
      <c r="C5" s="103"/>
      <c r="D5" s="103"/>
      <c r="E5" s="103"/>
      <c r="F5" s="103"/>
      <c r="G5" s="103"/>
    </row>
    <row r="6" spans="1:8" ht="16.5" customHeight="1">
      <c r="A6" s="103" t="s">
        <v>241</v>
      </c>
      <c r="B6" s="103"/>
      <c r="C6" s="103"/>
      <c r="D6" s="103"/>
      <c r="E6" s="103"/>
      <c r="F6" s="103"/>
      <c r="G6" s="103"/>
    </row>
    <row r="7" spans="1:8">
      <c r="A7" s="75" t="s">
        <v>166</v>
      </c>
      <c r="B7" s="75"/>
      <c r="C7" s="75"/>
      <c r="D7" s="75"/>
      <c r="E7" s="75"/>
      <c r="F7" s="75"/>
      <c r="G7" s="75"/>
    </row>
    <row r="8" spans="1:8" ht="35.25" customHeight="1">
      <c r="A8" s="77" t="s">
        <v>83</v>
      </c>
      <c r="B8" s="77"/>
      <c r="C8" s="77"/>
      <c r="D8" s="77"/>
      <c r="E8" s="77"/>
      <c r="F8" s="77"/>
      <c r="G8" s="77"/>
    </row>
    <row r="9" spans="1:8" s="3" customFormat="1" ht="14.25" customHeight="1">
      <c r="A9" s="112" t="s">
        <v>49</v>
      </c>
      <c r="B9" s="112"/>
      <c r="C9" s="112"/>
      <c r="D9" s="112"/>
      <c r="E9" s="112"/>
      <c r="F9" s="112"/>
      <c r="G9" s="112"/>
      <c r="H9" s="61"/>
    </row>
    <row r="10" spans="1:8" s="3" customFormat="1" ht="22.5" customHeight="1">
      <c r="A10" s="143" t="s">
        <v>84</v>
      </c>
      <c r="B10" s="112"/>
      <c r="C10" s="112"/>
      <c r="D10" s="112"/>
      <c r="E10" s="112"/>
      <c r="F10" s="112"/>
      <c r="G10" s="112"/>
      <c r="H10" s="61"/>
    </row>
    <row r="11" spans="1:8">
      <c r="A11" s="4" t="s">
        <v>1</v>
      </c>
      <c r="B11" s="111" t="s">
        <v>2</v>
      </c>
      <c r="C11" s="111"/>
      <c r="D11" s="75" t="s">
        <v>3</v>
      </c>
      <c r="E11" s="75"/>
      <c r="F11" s="75" t="s">
        <v>4</v>
      </c>
      <c r="G11" s="75"/>
    </row>
    <row r="12" spans="1:8" ht="15.75" customHeight="1">
      <c r="A12" s="5">
        <v>1</v>
      </c>
      <c r="B12" s="102" t="s">
        <v>85</v>
      </c>
      <c r="C12" s="102"/>
      <c r="D12" s="102" t="s">
        <v>182</v>
      </c>
      <c r="E12" s="102"/>
      <c r="F12" s="104" t="s">
        <v>98</v>
      </c>
      <c r="G12" s="104"/>
    </row>
    <row r="13" spans="1:8" ht="15.75" customHeight="1">
      <c r="A13" s="5">
        <v>2</v>
      </c>
      <c r="B13" s="102" t="s">
        <v>86</v>
      </c>
      <c r="C13" s="102"/>
      <c r="D13" s="102" t="s">
        <v>220</v>
      </c>
      <c r="E13" s="102"/>
      <c r="F13" s="104" t="s">
        <v>98</v>
      </c>
      <c r="G13" s="104"/>
    </row>
    <row r="14" spans="1:8" ht="15.75" customHeight="1">
      <c r="A14" s="5">
        <v>3</v>
      </c>
      <c r="B14" s="102" t="s">
        <v>87</v>
      </c>
      <c r="C14" s="102"/>
      <c r="D14" s="102" t="s">
        <v>99</v>
      </c>
      <c r="E14" s="102"/>
      <c r="F14" s="104" t="s">
        <v>100</v>
      </c>
      <c r="G14" s="104"/>
    </row>
    <row r="15" spans="1:8" ht="15.75" customHeight="1">
      <c r="A15" s="5">
        <v>4</v>
      </c>
      <c r="B15" s="102" t="s">
        <v>88</v>
      </c>
      <c r="C15" s="102"/>
      <c r="D15" s="102" t="s">
        <v>221</v>
      </c>
      <c r="E15" s="102"/>
      <c r="F15" s="104" t="s">
        <v>98</v>
      </c>
      <c r="G15" s="104"/>
    </row>
    <row r="16" spans="1:8" ht="15.75" customHeight="1">
      <c r="A16" s="5">
        <v>5</v>
      </c>
      <c r="B16" s="102" t="s">
        <v>89</v>
      </c>
      <c r="C16" s="102"/>
      <c r="D16" s="102" t="s">
        <v>183</v>
      </c>
      <c r="E16" s="102"/>
      <c r="F16" s="104" t="s">
        <v>98</v>
      </c>
      <c r="G16" s="104"/>
    </row>
    <row r="17" spans="1:7">
      <c r="A17" s="5">
        <v>6</v>
      </c>
      <c r="B17" s="102" t="s">
        <v>90</v>
      </c>
      <c r="C17" s="102"/>
      <c r="D17" s="102" t="s">
        <v>184</v>
      </c>
      <c r="E17" s="102"/>
      <c r="F17" s="104" t="s">
        <v>101</v>
      </c>
      <c r="G17" s="104"/>
    </row>
    <row r="18" spans="1:7">
      <c r="A18" s="5">
        <v>7</v>
      </c>
      <c r="B18" s="102" t="s">
        <v>91</v>
      </c>
      <c r="C18" s="102"/>
      <c r="D18" s="102" t="s">
        <v>192</v>
      </c>
      <c r="E18" s="102"/>
      <c r="F18" s="104" t="s">
        <v>98</v>
      </c>
      <c r="G18" s="104"/>
    </row>
    <row r="19" spans="1:7">
      <c r="A19" s="5">
        <v>8</v>
      </c>
      <c r="B19" s="102" t="s">
        <v>92</v>
      </c>
      <c r="C19" s="102"/>
      <c r="D19" s="102" t="s">
        <v>185</v>
      </c>
      <c r="E19" s="102"/>
      <c r="F19" s="104" t="s">
        <v>102</v>
      </c>
      <c r="G19" s="104"/>
    </row>
    <row r="20" spans="1:7">
      <c r="A20" s="5">
        <v>9</v>
      </c>
      <c r="B20" s="102" t="s">
        <v>93</v>
      </c>
      <c r="C20" s="102"/>
      <c r="D20" s="102" t="s">
        <v>222</v>
      </c>
      <c r="E20" s="102"/>
      <c r="F20" s="104" t="s">
        <v>98</v>
      </c>
      <c r="G20" s="104"/>
    </row>
    <row r="21" spans="1:7">
      <c r="A21" s="5">
        <v>10</v>
      </c>
      <c r="B21" s="102" t="s">
        <v>94</v>
      </c>
      <c r="C21" s="102"/>
      <c r="D21" s="102" t="s">
        <v>193</v>
      </c>
      <c r="E21" s="102"/>
      <c r="F21" s="104" t="s">
        <v>101</v>
      </c>
      <c r="G21" s="104"/>
    </row>
    <row r="22" spans="1:7">
      <c r="A22" s="5">
        <v>11</v>
      </c>
      <c r="B22" s="102" t="s">
        <v>95</v>
      </c>
      <c r="C22" s="102"/>
      <c r="D22" s="102" t="s">
        <v>186</v>
      </c>
      <c r="E22" s="102"/>
      <c r="F22" s="104" t="s">
        <v>98</v>
      </c>
      <c r="G22" s="104"/>
    </row>
    <row r="23" spans="1:7">
      <c r="A23" s="5">
        <v>12</v>
      </c>
      <c r="B23" s="102" t="s">
        <v>96</v>
      </c>
      <c r="C23" s="102"/>
      <c r="D23" s="102" t="s">
        <v>194</v>
      </c>
      <c r="E23" s="102"/>
      <c r="F23" s="104" t="s">
        <v>103</v>
      </c>
      <c r="G23" s="104"/>
    </row>
    <row r="24" spans="1:7">
      <c r="A24" s="5">
        <v>13</v>
      </c>
      <c r="B24" s="102" t="s">
        <v>97</v>
      </c>
      <c r="C24" s="102"/>
      <c r="D24" s="102" t="s">
        <v>223</v>
      </c>
      <c r="E24" s="102"/>
      <c r="F24" s="104" t="s">
        <v>103</v>
      </c>
      <c r="G24" s="104"/>
    </row>
    <row r="25" spans="1:7" ht="20.100000000000001" customHeight="1">
      <c r="A25" s="105" t="s">
        <v>44</v>
      </c>
      <c r="B25" s="105"/>
      <c r="C25" s="105"/>
      <c r="D25" s="105"/>
      <c r="E25" s="85">
        <v>13</v>
      </c>
      <c r="F25" s="85"/>
      <c r="G25" s="85"/>
    </row>
    <row r="26" spans="1:7" ht="20.100000000000001" customHeight="1">
      <c r="A26" s="111" t="s">
        <v>46</v>
      </c>
      <c r="B26" s="111"/>
      <c r="C26" s="111"/>
      <c r="D26" s="111"/>
      <c r="E26" s="85">
        <v>10</v>
      </c>
      <c r="F26" s="85"/>
      <c r="G26" s="85"/>
    </row>
    <row r="27" spans="1:7" ht="20.100000000000001" customHeight="1">
      <c r="A27" s="111" t="s">
        <v>45</v>
      </c>
      <c r="B27" s="111"/>
      <c r="C27" s="111"/>
      <c r="D27" s="111"/>
      <c r="E27" s="85">
        <v>3</v>
      </c>
      <c r="F27" s="85"/>
      <c r="G27" s="85"/>
    </row>
    <row r="28" spans="1:7" ht="20.100000000000001" customHeight="1">
      <c r="A28" s="111" t="s">
        <v>167</v>
      </c>
      <c r="B28" s="111"/>
      <c r="C28" s="111"/>
      <c r="D28" s="111"/>
      <c r="E28" s="85">
        <v>13</v>
      </c>
      <c r="F28" s="85"/>
      <c r="G28" s="85"/>
    </row>
    <row r="29" spans="1:7" ht="6" customHeight="1"/>
    <row r="30" spans="1:7" ht="23.1" customHeight="1">
      <c r="A30" s="112" t="s">
        <v>64</v>
      </c>
      <c r="B30" s="112"/>
      <c r="C30" s="112"/>
      <c r="D30" s="112"/>
      <c r="E30" s="112"/>
      <c r="F30" s="112"/>
      <c r="G30" s="112"/>
    </row>
    <row r="31" spans="1:7" ht="23.1" customHeight="1">
      <c r="A31" s="112" t="s">
        <v>168</v>
      </c>
      <c r="B31" s="112"/>
      <c r="C31" s="112"/>
      <c r="D31" s="112"/>
      <c r="E31" s="112"/>
      <c r="F31" s="112"/>
      <c r="G31" s="112"/>
    </row>
    <row r="32" spans="1:7" ht="24" customHeight="1">
      <c r="A32" s="121" t="s">
        <v>229</v>
      </c>
      <c r="B32" s="77"/>
      <c r="C32" s="77"/>
      <c r="D32" s="77"/>
      <c r="E32" s="77"/>
      <c r="F32" s="77"/>
      <c r="G32" s="77"/>
    </row>
    <row r="33" spans="1:7" ht="19.5" customHeight="1">
      <c r="A33" s="122" t="s">
        <v>76</v>
      </c>
      <c r="B33" s="122"/>
      <c r="C33" s="122"/>
      <c r="D33" s="122"/>
      <c r="E33" s="122"/>
      <c r="F33" s="122"/>
      <c r="G33" s="122"/>
    </row>
    <row r="34" spans="1:7" ht="22.5" customHeight="1">
      <c r="A34" s="121" t="s">
        <v>237</v>
      </c>
      <c r="B34" s="77"/>
      <c r="C34" s="77"/>
      <c r="D34" s="77"/>
      <c r="E34" s="77"/>
      <c r="F34" s="77"/>
      <c r="G34" s="77"/>
    </row>
    <row r="35" spans="1:7" ht="32.25" customHeight="1">
      <c r="A35" s="6" t="s">
        <v>5</v>
      </c>
      <c r="B35" s="76" t="s">
        <v>50</v>
      </c>
      <c r="C35" s="76"/>
      <c r="D35" s="6" t="s">
        <v>6</v>
      </c>
      <c r="E35" s="76" t="s">
        <v>7</v>
      </c>
      <c r="F35" s="76"/>
      <c r="G35" s="12" t="s">
        <v>8</v>
      </c>
    </row>
    <row r="36" spans="1:7" ht="75.75" customHeight="1">
      <c r="A36" s="8" t="s">
        <v>9</v>
      </c>
      <c r="B36" s="123" t="s">
        <v>195</v>
      </c>
      <c r="C36" s="124"/>
      <c r="D36" s="31" t="s">
        <v>196</v>
      </c>
      <c r="E36" s="123" t="s">
        <v>197</v>
      </c>
      <c r="F36" s="124"/>
      <c r="G36" s="31" t="s">
        <v>198</v>
      </c>
    </row>
    <row r="37" spans="1:7" ht="71.25" customHeight="1">
      <c r="A37" s="8" t="s">
        <v>10</v>
      </c>
      <c r="B37" s="123" t="s">
        <v>199</v>
      </c>
      <c r="C37" s="124"/>
      <c r="D37" s="31" t="s">
        <v>200</v>
      </c>
      <c r="E37" s="123" t="s">
        <v>104</v>
      </c>
      <c r="F37" s="124"/>
      <c r="G37" s="31" t="s">
        <v>105</v>
      </c>
    </row>
    <row r="38" spans="1:7" ht="20.100000000000001" customHeight="1">
      <c r="A38" s="19"/>
      <c r="B38" s="20"/>
      <c r="C38" s="20"/>
      <c r="D38" s="21"/>
      <c r="E38" s="78" t="s">
        <v>310</v>
      </c>
      <c r="F38" s="78"/>
      <c r="G38" s="78"/>
    </row>
    <row r="39" spans="1:7" ht="20.100000000000001" customHeight="1">
      <c r="A39" s="19"/>
      <c r="B39" s="20"/>
      <c r="C39" s="20"/>
      <c r="D39" s="21"/>
      <c r="E39" s="57"/>
      <c r="F39" s="57"/>
      <c r="G39" s="57"/>
    </row>
    <row r="40" spans="1:7" ht="20.100000000000001" customHeight="1">
      <c r="A40" s="75" t="s">
        <v>163</v>
      </c>
      <c r="B40" s="75"/>
      <c r="C40" s="75"/>
      <c r="D40" s="75"/>
      <c r="E40" s="75"/>
      <c r="F40" s="75"/>
      <c r="G40" s="75"/>
    </row>
    <row r="41" spans="1:7" ht="18.75" customHeight="1">
      <c r="A41" s="112" t="s">
        <v>65</v>
      </c>
      <c r="B41" s="112"/>
      <c r="C41" s="112"/>
      <c r="D41" s="112"/>
      <c r="E41" s="112"/>
      <c r="F41" s="112"/>
      <c r="G41" s="112"/>
    </row>
    <row r="42" spans="1:7" ht="19.5" customHeight="1">
      <c r="A42" s="112" t="s">
        <v>66</v>
      </c>
      <c r="B42" s="112"/>
      <c r="C42" s="112"/>
      <c r="D42" s="112"/>
      <c r="E42" s="112"/>
      <c r="F42" s="112"/>
      <c r="G42" s="112"/>
    </row>
    <row r="43" spans="1:7" ht="21" customHeight="1">
      <c r="A43" s="6" t="s">
        <v>11</v>
      </c>
      <c r="B43" s="76" t="s">
        <v>47</v>
      </c>
      <c r="C43" s="76"/>
      <c r="D43" s="76"/>
      <c r="E43" s="76" t="s">
        <v>52</v>
      </c>
      <c r="F43" s="76"/>
      <c r="G43" s="76"/>
    </row>
    <row r="44" spans="1:7" ht="21" customHeight="1">
      <c r="A44" s="8" t="s">
        <v>242</v>
      </c>
      <c r="B44" s="138">
        <v>1</v>
      </c>
      <c r="C44" s="77"/>
      <c r="D44" s="77"/>
      <c r="E44" s="121" t="s">
        <v>106</v>
      </c>
      <c r="F44" s="76"/>
      <c r="G44" s="76"/>
    </row>
    <row r="45" spans="1:7" ht="21" customHeight="1">
      <c r="A45" s="8" t="s">
        <v>243</v>
      </c>
      <c r="B45" s="138">
        <v>1</v>
      </c>
      <c r="C45" s="77"/>
      <c r="D45" s="77"/>
      <c r="E45" s="121" t="s">
        <v>106</v>
      </c>
      <c r="F45" s="76"/>
      <c r="G45" s="76"/>
    </row>
    <row r="46" spans="1:7" ht="21" customHeight="1">
      <c r="A46" s="8" t="s">
        <v>244</v>
      </c>
      <c r="B46" s="138">
        <v>1</v>
      </c>
      <c r="C46" s="77"/>
      <c r="D46" s="77"/>
      <c r="E46" s="121" t="s">
        <v>106</v>
      </c>
      <c r="F46" s="76"/>
      <c r="G46" s="76"/>
    </row>
    <row r="47" spans="1:7" ht="189.95" customHeight="1">
      <c r="A47" s="85"/>
      <c r="B47" s="75"/>
      <c r="C47" s="75"/>
      <c r="D47" s="75"/>
      <c r="E47" s="75"/>
      <c r="F47" s="75"/>
      <c r="G47" s="75"/>
    </row>
    <row r="48" spans="1:7">
      <c r="A48" s="9"/>
      <c r="B48" s="10"/>
      <c r="C48" s="10"/>
      <c r="D48" s="10"/>
      <c r="E48" s="10"/>
      <c r="F48" s="10"/>
      <c r="G48" s="10"/>
    </row>
    <row r="49" spans="1:7" ht="24" customHeight="1">
      <c r="A49" s="112" t="s">
        <v>67</v>
      </c>
      <c r="B49" s="112"/>
      <c r="C49" s="112"/>
      <c r="D49" s="112"/>
      <c r="E49" s="112"/>
      <c r="F49" s="112"/>
      <c r="G49" s="112"/>
    </row>
    <row r="50" spans="1:7" ht="21" customHeight="1">
      <c r="A50" s="6" t="s">
        <v>11</v>
      </c>
      <c r="B50" s="76" t="s">
        <v>12</v>
      </c>
      <c r="C50" s="76"/>
      <c r="D50" s="76"/>
      <c r="E50" s="75" t="s">
        <v>51</v>
      </c>
      <c r="F50" s="75"/>
      <c r="G50" s="75"/>
    </row>
    <row r="51" spans="1:7" ht="23.1" customHeight="1">
      <c r="A51" s="8" t="s">
        <v>242</v>
      </c>
      <c r="B51" s="138">
        <v>1</v>
      </c>
      <c r="C51" s="77"/>
      <c r="D51" s="77"/>
      <c r="E51" s="121" t="s">
        <v>208</v>
      </c>
      <c r="F51" s="76"/>
      <c r="G51" s="76"/>
    </row>
    <row r="52" spans="1:7" ht="23.1" customHeight="1">
      <c r="A52" s="8" t="s">
        <v>243</v>
      </c>
      <c r="B52" s="138">
        <v>1</v>
      </c>
      <c r="C52" s="77"/>
      <c r="D52" s="77"/>
      <c r="E52" s="121" t="s">
        <v>208</v>
      </c>
      <c r="F52" s="76"/>
      <c r="G52" s="76"/>
    </row>
    <row r="53" spans="1:7" ht="23.1" customHeight="1">
      <c r="A53" s="8" t="s">
        <v>244</v>
      </c>
      <c r="B53" s="138">
        <v>1</v>
      </c>
      <c r="C53" s="77"/>
      <c r="D53" s="77"/>
      <c r="E53" s="121" t="s">
        <v>208</v>
      </c>
      <c r="F53" s="76"/>
      <c r="G53" s="76"/>
    </row>
    <row r="54" spans="1:7" ht="189.95" customHeight="1">
      <c r="A54" s="85"/>
      <c r="B54" s="75"/>
      <c r="C54" s="75"/>
      <c r="D54" s="75"/>
      <c r="E54" s="75"/>
      <c r="F54" s="75"/>
      <c r="G54" s="75"/>
    </row>
    <row r="55" spans="1:7" ht="16.5" customHeight="1">
      <c r="E55" s="78" t="s">
        <v>311</v>
      </c>
      <c r="F55" s="78"/>
      <c r="G55" s="78"/>
    </row>
    <row r="56" spans="1:7" ht="16.5" customHeight="1">
      <c r="E56" s="10"/>
      <c r="F56" s="10"/>
      <c r="G56" s="10"/>
    </row>
    <row r="57" spans="1:7" ht="16.5" customHeight="1">
      <c r="E57" s="10"/>
      <c r="F57" s="10"/>
      <c r="G57" s="10"/>
    </row>
    <row r="58" spans="1:7" ht="16.5" customHeight="1">
      <c r="E58" s="10"/>
      <c r="F58" s="10"/>
      <c r="G58" s="10"/>
    </row>
    <row r="59" spans="1:7" ht="16.5" customHeight="1">
      <c r="E59" s="10"/>
      <c r="F59" s="10"/>
      <c r="G59" s="10"/>
    </row>
    <row r="60" spans="1:7" ht="16.5" customHeight="1">
      <c r="E60" s="10"/>
      <c r="F60" s="10"/>
      <c r="G60" s="10"/>
    </row>
    <row r="61" spans="1:7" ht="18.75" customHeight="1">
      <c r="A61" s="75" t="s">
        <v>163</v>
      </c>
      <c r="B61" s="75"/>
      <c r="C61" s="75"/>
      <c r="D61" s="75"/>
      <c r="E61" s="75"/>
      <c r="F61" s="75"/>
      <c r="G61" s="75"/>
    </row>
    <row r="62" spans="1:7" ht="24" customHeight="1">
      <c r="A62" s="112" t="s">
        <v>68</v>
      </c>
      <c r="B62" s="112"/>
      <c r="C62" s="112"/>
      <c r="D62" s="112"/>
      <c r="E62" s="112"/>
      <c r="F62" s="112"/>
      <c r="G62" s="112"/>
    </row>
    <row r="63" spans="1:7" ht="24.75" customHeight="1">
      <c r="A63" s="7" t="s">
        <v>11</v>
      </c>
      <c r="B63" s="7" t="s">
        <v>13</v>
      </c>
      <c r="C63" s="75" t="s">
        <v>14</v>
      </c>
      <c r="D63" s="75"/>
      <c r="E63" s="75" t="s">
        <v>82</v>
      </c>
      <c r="F63" s="75"/>
      <c r="G63" s="7" t="s">
        <v>53</v>
      </c>
    </row>
    <row r="64" spans="1:7" ht="25.5">
      <c r="A64" s="11" t="s">
        <v>242</v>
      </c>
      <c r="B64" s="12">
        <v>0</v>
      </c>
      <c r="C64" s="75">
        <v>0</v>
      </c>
      <c r="D64" s="75"/>
      <c r="E64" s="75">
        <v>0</v>
      </c>
      <c r="F64" s="75"/>
      <c r="G64" s="13" t="s">
        <v>130</v>
      </c>
    </row>
    <row r="65" spans="1:7" ht="25.5">
      <c r="A65" s="11" t="s">
        <v>243</v>
      </c>
      <c r="B65" s="12">
        <v>3</v>
      </c>
      <c r="C65" s="75">
        <v>3</v>
      </c>
      <c r="D65" s="75"/>
      <c r="E65" s="75">
        <v>1</v>
      </c>
      <c r="F65" s="75"/>
      <c r="G65" s="13" t="s">
        <v>130</v>
      </c>
    </row>
    <row r="66" spans="1:7" ht="25.5">
      <c r="A66" s="11" t="s">
        <v>244</v>
      </c>
      <c r="B66" s="12">
        <v>0</v>
      </c>
      <c r="C66" s="75">
        <v>0</v>
      </c>
      <c r="D66" s="75"/>
      <c r="E66" s="75">
        <v>0</v>
      </c>
      <c r="F66" s="75"/>
      <c r="G66" s="13" t="s">
        <v>130</v>
      </c>
    </row>
    <row r="67" spans="1:7" ht="195.75" customHeight="1">
      <c r="A67" s="85"/>
      <c r="B67" s="75"/>
      <c r="C67" s="75"/>
      <c r="D67" s="75"/>
      <c r="E67" s="75"/>
      <c r="F67" s="75"/>
      <c r="G67" s="75"/>
    </row>
    <row r="68" spans="1:7" ht="24.75" customHeight="1">
      <c r="A68" s="112" t="s">
        <v>165</v>
      </c>
      <c r="B68" s="112"/>
      <c r="C68" s="112"/>
      <c r="D68" s="112"/>
      <c r="E68" s="112"/>
      <c r="F68" s="112"/>
      <c r="G68" s="112"/>
    </row>
    <row r="69" spans="1:7" ht="25.5">
      <c r="A69" s="12" t="s">
        <v>16</v>
      </c>
      <c r="B69" s="12" t="s">
        <v>17</v>
      </c>
      <c r="C69" s="12" t="s">
        <v>18</v>
      </c>
      <c r="D69" s="12" t="s">
        <v>19</v>
      </c>
      <c r="E69" s="12" t="s">
        <v>20</v>
      </c>
      <c r="F69" s="6" t="s">
        <v>21</v>
      </c>
      <c r="G69" s="6" t="s">
        <v>22</v>
      </c>
    </row>
    <row r="70" spans="1:7" ht="128.25" customHeight="1">
      <c r="A70" s="32" t="s">
        <v>107</v>
      </c>
      <c r="B70" s="33" t="s">
        <v>108</v>
      </c>
      <c r="C70" s="23" t="s">
        <v>230</v>
      </c>
      <c r="D70" s="23" t="s">
        <v>109</v>
      </c>
      <c r="E70" s="34">
        <v>0.46</v>
      </c>
      <c r="F70" s="23" t="s">
        <v>201</v>
      </c>
      <c r="G70" s="15" t="s">
        <v>110</v>
      </c>
    </row>
    <row r="71" spans="1:7" ht="98.25" customHeight="1">
      <c r="A71" s="32" t="s">
        <v>111</v>
      </c>
      <c r="B71" s="33" t="s">
        <v>112</v>
      </c>
      <c r="C71" s="14" t="s">
        <v>231</v>
      </c>
      <c r="D71" s="14" t="s">
        <v>113</v>
      </c>
      <c r="E71" s="22">
        <f>5/7</f>
        <v>0.7142857142857143</v>
      </c>
      <c r="F71" s="14" t="s">
        <v>202</v>
      </c>
      <c r="G71" s="15" t="s">
        <v>114</v>
      </c>
    </row>
    <row r="72" spans="1:7" ht="99" customHeight="1">
      <c r="A72" s="35" t="s">
        <v>131</v>
      </c>
      <c r="B72" s="36" t="s">
        <v>115</v>
      </c>
      <c r="C72" s="23" t="s">
        <v>232</v>
      </c>
      <c r="D72" s="14" t="s">
        <v>113</v>
      </c>
      <c r="E72" s="22">
        <v>0.16</v>
      </c>
      <c r="F72" s="14" t="s">
        <v>132</v>
      </c>
      <c r="G72" s="14" t="s">
        <v>203</v>
      </c>
    </row>
    <row r="73" spans="1:7" ht="20.100000000000001" customHeight="1">
      <c r="A73" s="10"/>
      <c r="B73" s="10"/>
      <c r="C73" s="10"/>
      <c r="D73" s="10"/>
      <c r="E73" s="78" t="s">
        <v>312</v>
      </c>
      <c r="F73" s="78"/>
      <c r="G73" s="78"/>
    </row>
    <row r="74" spans="1:7" ht="20.100000000000001" customHeight="1">
      <c r="A74" s="75" t="s">
        <v>163</v>
      </c>
      <c r="B74" s="75"/>
      <c r="C74" s="75"/>
      <c r="D74" s="75"/>
      <c r="E74" s="75"/>
      <c r="F74" s="75"/>
      <c r="G74" s="75"/>
    </row>
    <row r="75" spans="1:7" ht="20.100000000000001" customHeight="1">
      <c r="A75" s="131" t="s">
        <v>169</v>
      </c>
      <c r="B75" s="131"/>
      <c r="C75" s="131"/>
      <c r="D75" s="131"/>
      <c r="E75" s="131"/>
      <c r="F75" s="131"/>
      <c r="G75" s="131"/>
    </row>
    <row r="76" spans="1:7" ht="25.5">
      <c r="A76" s="24" t="s">
        <v>23</v>
      </c>
      <c r="B76" s="24" t="s">
        <v>24</v>
      </c>
      <c r="C76" s="24" t="s">
        <v>55</v>
      </c>
      <c r="D76" s="24" t="s">
        <v>25</v>
      </c>
      <c r="E76" s="24" t="s">
        <v>26</v>
      </c>
      <c r="F76" s="25" t="s">
        <v>27</v>
      </c>
      <c r="G76" s="24" t="s">
        <v>28</v>
      </c>
    </row>
    <row r="77" spans="1:7" ht="69" customHeight="1">
      <c r="A77" s="43">
        <v>479901</v>
      </c>
      <c r="B77" s="44" t="s">
        <v>245</v>
      </c>
      <c r="C77" s="45">
        <v>46120</v>
      </c>
      <c r="D77" s="43">
        <v>700000000</v>
      </c>
      <c r="E77" s="44" t="s">
        <v>225</v>
      </c>
      <c r="F77" s="43" t="s">
        <v>209</v>
      </c>
      <c r="G77" s="47" t="s">
        <v>248</v>
      </c>
    </row>
    <row r="78" spans="1:7" ht="61.5" customHeight="1">
      <c r="A78" s="43">
        <v>488472</v>
      </c>
      <c r="B78" s="44" t="s">
        <v>246</v>
      </c>
      <c r="C78" s="45">
        <v>46132</v>
      </c>
      <c r="D78" s="43">
        <v>32606820000</v>
      </c>
      <c r="E78" s="44" t="s">
        <v>247</v>
      </c>
      <c r="F78" s="43" t="s">
        <v>209</v>
      </c>
      <c r="G78" s="47" t="s">
        <v>249</v>
      </c>
    </row>
    <row r="79" spans="1:7" ht="35.25" customHeight="1">
      <c r="A79" s="135">
        <v>479741</v>
      </c>
      <c r="B79" s="136" t="s">
        <v>250</v>
      </c>
      <c r="C79" s="45">
        <v>46135</v>
      </c>
      <c r="D79" s="43">
        <v>187856902656</v>
      </c>
      <c r="E79" s="44" t="s">
        <v>251</v>
      </c>
      <c r="F79" s="135" t="s">
        <v>209</v>
      </c>
      <c r="G79" s="144" t="s">
        <v>253</v>
      </c>
    </row>
    <row r="80" spans="1:7" ht="41.25" customHeight="1">
      <c r="A80" s="135"/>
      <c r="B80" s="136"/>
      <c r="C80" s="45">
        <v>46135</v>
      </c>
      <c r="D80" s="43">
        <v>124856902656</v>
      </c>
      <c r="E80" s="44" t="s">
        <v>252</v>
      </c>
      <c r="F80" s="135"/>
      <c r="G80" s="144"/>
    </row>
    <row r="81" spans="1:7" ht="62.25" customHeight="1">
      <c r="A81" s="43">
        <v>479682</v>
      </c>
      <c r="B81" s="44" t="s">
        <v>254</v>
      </c>
      <c r="C81" s="45">
        <v>46150</v>
      </c>
      <c r="D81" s="43">
        <v>10000000000</v>
      </c>
      <c r="E81" s="44" t="s">
        <v>226</v>
      </c>
      <c r="F81" s="43" t="s">
        <v>209</v>
      </c>
      <c r="G81" s="47" t="s">
        <v>255</v>
      </c>
    </row>
    <row r="82" spans="1:7" ht="71.25" customHeight="1">
      <c r="A82" s="43">
        <v>482515</v>
      </c>
      <c r="B82" s="44" t="s">
        <v>256</v>
      </c>
      <c r="C82" s="45">
        <v>46167</v>
      </c>
      <c r="D82" s="43">
        <v>187830450000</v>
      </c>
      <c r="E82" s="44" t="s">
        <v>224</v>
      </c>
      <c r="F82" s="43" t="s">
        <v>209</v>
      </c>
      <c r="G82" s="47" t="s">
        <v>257</v>
      </c>
    </row>
    <row r="83" spans="1:7" ht="90" customHeight="1">
      <c r="A83" s="43">
        <v>479604</v>
      </c>
      <c r="B83" s="44" t="s">
        <v>258</v>
      </c>
      <c r="C83" s="45">
        <v>46176</v>
      </c>
      <c r="D83" s="43">
        <v>5495000000</v>
      </c>
      <c r="E83" s="44" t="s">
        <v>259</v>
      </c>
      <c r="F83" s="43" t="s">
        <v>209</v>
      </c>
      <c r="G83" s="47" t="s">
        <v>260</v>
      </c>
    </row>
    <row r="84" spans="1:7" ht="72" customHeight="1">
      <c r="A84" s="48">
        <v>484713</v>
      </c>
      <c r="B84" s="49" t="s">
        <v>261</v>
      </c>
      <c r="C84" s="50">
        <v>46181</v>
      </c>
      <c r="D84" s="48">
        <v>147000000000</v>
      </c>
      <c r="E84" s="49" t="s">
        <v>262</v>
      </c>
      <c r="F84" s="48" t="s">
        <v>209</v>
      </c>
      <c r="G84" s="51" t="s">
        <v>263</v>
      </c>
    </row>
    <row r="85" spans="1:7" ht="75" customHeight="1">
      <c r="A85" s="48">
        <v>484719</v>
      </c>
      <c r="B85" s="49" t="s">
        <v>264</v>
      </c>
      <c r="C85" s="50">
        <v>46181</v>
      </c>
      <c r="D85" s="48">
        <v>998592000</v>
      </c>
      <c r="E85" s="52" t="s">
        <v>262</v>
      </c>
      <c r="F85" s="48" t="s">
        <v>209</v>
      </c>
      <c r="G85" s="51" t="s">
        <v>265</v>
      </c>
    </row>
    <row r="86" spans="1:7" ht="67.5" customHeight="1">
      <c r="A86" s="43">
        <v>486026</v>
      </c>
      <c r="B86" s="44" t="s">
        <v>266</v>
      </c>
      <c r="C86" s="45">
        <v>46183</v>
      </c>
      <c r="D86" s="43">
        <v>600000000</v>
      </c>
      <c r="E86" s="46" t="s">
        <v>267</v>
      </c>
      <c r="F86" s="43" t="s">
        <v>209</v>
      </c>
      <c r="G86" s="47" t="s">
        <v>268</v>
      </c>
    </row>
    <row r="87" spans="1:7" ht="22.5" customHeight="1">
      <c r="A87" s="37"/>
      <c r="B87" s="37"/>
      <c r="C87" s="37"/>
      <c r="D87" s="37"/>
      <c r="E87" s="78" t="s">
        <v>313</v>
      </c>
      <c r="F87" s="78"/>
      <c r="G87" s="78"/>
    </row>
    <row r="88" spans="1:7" ht="22.5" customHeight="1">
      <c r="A88" s="37"/>
      <c r="B88" s="37"/>
      <c r="C88" s="37"/>
      <c r="D88" s="37"/>
      <c r="E88" s="69"/>
      <c r="F88" s="69"/>
      <c r="G88" s="69"/>
    </row>
    <row r="89" spans="1:7" ht="26.25" customHeight="1">
      <c r="A89" s="75" t="s">
        <v>163</v>
      </c>
      <c r="B89" s="75"/>
      <c r="C89" s="75"/>
      <c r="D89" s="75"/>
      <c r="E89" s="75"/>
      <c r="F89" s="75"/>
      <c r="G89" s="75"/>
    </row>
    <row r="90" spans="1:7" ht="65.25" customHeight="1">
      <c r="A90" s="43">
        <v>482511</v>
      </c>
      <c r="B90" s="44" t="s">
        <v>269</v>
      </c>
      <c r="C90" s="45">
        <v>46190</v>
      </c>
      <c r="D90" s="43">
        <v>16177500000</v>
      </c>
      <c r="E90" s="44" t="s">
        <v>270</v>
      </c>
      <c r="F90" s="43" t="s">
        <v>209</v>
      </c>
      <c r="G90" s="47" t="s">
        <v>271</v>
      </c>
    </row>
    <row r="91" spans="1:7" ht="65.25" customHeight="1">
      <c r="A91" s="43">
        <v>484561</v>
      </c>
      <c r="B91" s="44" t="s">
        <v>272</v>
      </c>
      <c r="C91" s="45">
        <v>46190</v>
      </c>
      <c r="D91" s="43">
        <v>323308000000</v>
      </c>
      <c r="E91" s="44" t="s">
        <v>273</v>
      </c>
      <c r="F91" s="43" t="s">
        <v>209</v>
      </c>
      <c r="G91" s="47" t="s">
        <v>274</v>
      </c>
    </row>
    <row r="92" spans="1:7" ht="65.25" customHeight="1">
      <c r="A92" s="43">
        <v>479900</v>
      </c>
      <c r="B92" s="44" t="s">
        <v>275</v>
      </c>
      <c r="C92" s="45">
        <v>46190</v>
      </c>
      <c r="D92" s="43">
        <v>450000000</v>
      </c>
      <c r="E92" s="44" t="s">
        <v>225</v>
      </c>
      <c r="F92" s="43" t="s">
        <v>209</v>
      </c>
      <c r="G92" s="47" t="s">
        <v>276</v>
      </c>
    </row>
    <row r="93" spans="1:7" ht="30" customHeight="1">
      <c r="A93" s="135">
        <v>479891</v>
      </c>
      <c r="B93" s="136" t="s">
        <v>277</v>
      </c>
      <c r="C93" s="45">
        <v>46191</v>
      </c>
      <c r="D93" s="43">
        <v>215830000</v>
      </c>
      <c r="E93" s="44" t="s">
        <v>279</v>
      </c>
      <c r="F93" s="43" t="s">
        <v>209</v>
      </c>
      <c r="G93" s="144" t="s">
        <v>278</v>
      </c>
    </row>
    <row r="94" spans="1:7" ht="30" customHeight="1">
      <c r="A94" s="135"/>
      <c r="B94" s="136"/>
      <c r="C94" s="45">
        <v>46191</v>
      </c>
      <c r="D94" s="43">
        <v>89900000</v>
      </c>
      <c r="E94" s="44" t="s">
        <v>280</v>
      </c>
      <c r="F94" s="43" t="s">
        <v>209</v>
      </c>
      <c r="G94" s="135"/>
    </row>
    <row r="95" spans="1:7" ht="30" customHeight="1">
      <c r="A95" s="135"/>
      <c r="B95" s="136"/>
      <c r="C95" s="45">
        <v>46191</v>
      </c>
      <c r="D95" s="43">
        <v>390000000</v>
      </c>
      <c r="E95" s="44" t="s">
        <v>281</v>
      </c>
      <c r="F95" s="43" t="s">
        <v>209</v>
      </c>
      <c r="G95" s="135"/>
    </row>
    <row r="96" spans="1:7" ht="60.75" customHeight="1">
      <c r="A96" s="43">
        <v>489483</v>
      </c>
      <c r="B96" s="44" t="s">
        <v>282</v>
      </c>
      <c r="C96" s="45">
        <v>46202</v>
      </c>
      <c r="D96" s="43">
        <v>411806122</v>
      </c>
      <c r="E96" s="44" t="s">
        <v>283</v>
      </c>
      <c r="F96" s="43" t="s">
        <v>209</v>
      </c>
      <c r="G96" s="47" t="s">
        <v>284</v>
      </c>
    </row>
    <row r="97" spans="1:7" ht="27.95" customHeight="1">
      <c r="A97" s="131" t="s">
        <v>74</v>
      </c>
      <c r="B97" s="131"/>
      <c r="C97" s="131"/>
      <c r="D97" s="131"/>
      <c r="E97" s="131"/>
      <c r="F97" s="131"/>
      <c r="G97" s="131"/>
    </row>
    <row r="98" spans="1:7" ht="36" customHeight="1">
      <c r="A98" s="6" t="s">
        <v>69</v>
      </c>
      <c r="B98" s="12" t="s">
        <v>16</v>
      </c>
      <c r="C98" s="6" t="s">
        <v>238</v>
      </c>
      <c r="D98" s="12" t="s">
        <v>239</v>
      </c>
      <c r="E98" s="12" t="s">
        <v>240</v>
      </c>
      <c r="F98" s="12" t="s">
        <v>29</v>
      </c>
      <c r="G98" s="6" t="s">
        <v>30</v>
      </c>
    </row>
    <row r="99" spans="1:7" ht="27.95" customHeight="1">
      <c r="A99" s="40" t="s">
        <v>210</v>
      </c>
      <c r="B99" s="38" t="s">
        <v>121</v>
      </c>
      <c r="C99" s="26">
        <f>115749378431+49378459219</f>
        <v>165127837650</v>
      </c>
      <c r="D99" s="26">
        <v>0</v>
      </c>
      <c r="E99" s="26">
        <f>25365424154+11131591981</f>
        <v>36497016135</v>
      </c>
      <c r="F99" s="39">
        <f>+C99-E99-D99</f>
        <v>128630821515</v>
      </c>
      <c r="G99" s="30" t="s">
        <v>129</v>
      </c>
    </row>
    <row r="100" spans="1:7" ht="27.95" customHeight="1">
      <c r="A100" s="40" t="s">
        <v>211</v>
      </c>
      <c r="B100" s="38" t="s">
        <v>122</v>
      </c>
      <c r="C100" s="26">
        <f>152731416466+22339804000</f>
        <v>175071220466</v>
      </c>
      <c r="D100" s="26">
        <f>11879150108+44158026132+1944497899+3311984634</f>
        <v>61293658773</v>
      </c>
      <c r="E100" s="26">
        <f>29588984043+6653866291</f>
        <v>36242850334</v>
      </c>
      <c r="F100" s="39">
        <f t="shared" ref="F100:F106" si="0">+C100-E100-D100</f>
        <v>77534711359</v>
      </c>
      <c r="G100" s="30" t="s">
        <v>129</v>
      </c>
    </row>
    <row r="101" spans="1:7" ht="27.95" customHeight="1">
      <c r="A101" s="40" t="s">
        <v>212</v>
      </c>
      <c r="B101" s="38" t="s">
        <v>123</v>
      </c>
      <c r="C101" s="26">
        <f>29355915917+27868207574</f>
        <v>57224123491</v>
      </c>
      <c r="D101" s="26">
        <f>1140000000+10563544131+4239843360+12104430134</f>
        <v>28047817625</v>
      </c>
      <c r="E101" s="26">
        <f>5656645378+3399680952</f>
        <v>9056326330</v>
      </c>
      <c r="F101" s="39">
        <f t="shared" si="0"/>
        <v>20119979536</v>
      </c>
      <c r="G101" s="30" t="s">
        <v>129</v>
      </c>
    </row>
    <row r="102" spans="1:7" ht="27.95" customHeight="1">
      <c r="A102" s="40" t="s">
        <v>213</v>
      </c>
      <c r="B102" s="38" t="s">
        <v>124</v>
      </c>
      <c r="C102" s="26">
        <f>6048649581644+159240000000</f>
        <v>6207889581644</v>
      </c>
      <c r="D102" s="26">
        <f>2176469485448+2059441982559+112000+123070115291</f>
        <v>4358981695298</v>
      </c>
      <c r="E102" s="26">
        <f>804437527766+13442590009</f>
        <v>817880117775</v>
      </c>
      <c r="F102" s="39">
        <f t="shared" si="0"/>
        <v>1031027768571</v>
      </c>
      <c r="G102" s="30" t="s">
        <v>129</v>
      </c>
    </row>
    <row r="103" spans="1:7" ht="27.95" customHeight="1">
      <c r="A103" s="40" t="s">
        <v>214</v>
      </c>
      <c r="B103" s="38" t="s">
        <v>125</v>
      </c>
      <c r="C103" s="26">
        <f>388800589083+100180000000</f>
        <v>488980589083</v>
      </c>
      <c r="D103" s="26">
        <f>66472263595+94710126395+10159969300+6652782548</f>
        <v>177995141838</v>
      </c>
      <c r="E103" s="26">
        <f>27433075165+9640518700</f>
        <v>37073593865</v>
      </c>
      <c r="F103" s="39">
        <f t="shared" si="0"/>
        <v>273911853380</v>
      </c>
      <c r="G103" s="30" t="s">
        <v>129</v>
      </c>
    </row>
    <row r="104" spans="1:7" ht="27.95" customHeight="1">
      <c r="A104" s="40" t="s">
        <v>215</v>
      </c>
      <c r="B104" s="38" t="s">
        <v>126</v>
      </c>
      <c r="C104" s="26">
        <v>980000000</v>
      </c>
      <c r="D104" s="26">
        <v>0</v>
      </c>
      <c r="E104" s="26">
        <v>360000000</v>
      </c>
      <c r="F104" s="39">
        <f t="shared" si="0"/>
        <v>620000000</v>
      </c>
      <c r="G104" s="30" t="s">
        <v>129</v>
      </c>
    </row>
    <row r="105" spans="1:7" ht="27.95" customHeight="1">
      <c r="A105" s="40" t="s">
        <v>216</v>
      </c>
      <c r="B105" s="38" t="s">
        <v>127</v>
      </c>
      <c r="C105" s="26">
        <f>20006335775+106506184710</f>
        <v>126512520485</v>
      </c>
      <c r="D105" s="26">
        <v>0</v>
      </c>
      <c r="E105" s="26">
        <f>1156859598+35502061569</f>
        <v>36658921167</v>
      </c>
      <c r="F105" s="39">
        <f t="shared" si="0"/>
        <v>89853599318</v>
      </c>
      <c r="G105" s="41" t="s">
        <v>129</v>
      </c>
    </row>
    <row r="106" spans="1:7" ht="27.95" customHeight="1">
      <c r="A106" s="40" t="s">
        <v>217</v>
      </c>
      <c r="B106" s="38" t="s">
        <v>128</v>
      </c>
      <c r="C106" s="26">
        <v>307127330347</v>
      </c>
      <c r="D106" s="26">
        <v>0</v>
      </c>
      <c r="E106" s="53">
        <v>16177204531</v>
      </c>
      <c r="F106" s="54">
        <f t="shared" si="0"/>
        <v>290950125816</v>
      </c>
      <c r="G106" s="55" t="s">
        <v>129</v>
      </c>
    </row>
    <row r="107" spans="1:7" ht="23.1" customHeight="1">
      <c r="A107" s="37"/>
      <c r="B107" s="37"/>
      <c r="C107" s="37"/>
      <c r="D107" s="37"/>
      <c r="E107" s="78" t="s">
        <v>314</v>
      </c>
      <c r="F107" s="78"/>
      <c r="G107" s="78"/>
    </row>
    <row r="108" spans="1:7" ht="23.1" customHeight="1">
      <c r="A108" s="56"/>
      <c r="B108" s="56"/>
      <c r="C108" s="56"/>
      <c r="D108" s="56"/>
      <c r="E108" s="57"/>
      <c r="F108" s="57"/>
      <c r="G108" s="57"/>
    </row>
    <row r="109" spans="1:7" ht="23.1" customHeight="1">
      <c r="A109" s="56"/>
      <c r="B109" s="56"/>
      <c r="C109" s="56"/>
      <c r="D109" s="56"/>
      <c r="E109" s="57"/>
      <c r="F109" s="57"/>
      <c r="G109" s="57"/>
    </row>
    <row r="110" spans="1:7" ht="23.1" customHeight="1">
      <c r="A110" s="56"/>
      <c r="B110" s="56"/>
      <c r="C110" s="56"/>
      <c r="D110" s="56"/>
      <c r="E110" s="57"/>
      <c r="F110" s="57"/>
      <c r="G110" s="57"/>
    </row>
    <row r="111" spans="1:7" ht="23.1" customHeight="1">
      <c r="A111" s="75" t="s">
        <v>163</v>
      </c>
      <c r="B111" s="75"/>
      <c r="C111" s="75"/>
      <c r="D111" s="75"/>
      <c r="E111" s="75"/>
      <c r="F111" s="75"/>
      <c r="G111" s="75"/>
    </row>
    <row r="112" spans="1:7" ht="23.1" customHeight="1">
      <c r="A112" s="112" t="s">
        <v>75</v>
      </c>
      <c r="B112" s="112"/>
      <c r="C112" s="112"/>
      <c r="D112" s="112"/>
      <c r="E112" s="112"/>
      <c r="F112" s="112"/>
      <c r="G112" s="112"/>
    </row>
    <row r="113" spans="1:7" ht="23.1" customHeight="1">
      <c r="A113" s="112" t="s">
        <v>31</v>
      </c>
      <c r="B113" s="112"/>
      <c r="C113" s="112"/>
      <c r="D113" s="112"/>
      <c r="E113" s="112"/>
      <c r="F113" s="112"/>
      <c r="G113" s="112"/>
    </row>
    <row r="114" spans="1:7" ht="32.1" customHeight="1">
      <c r="A114" s="6" t="s">
        <v>15</v>
      </c>
      <c r="B114" s="6" t="s">
        <v>32</v>
      </c>
      <c r="C114" s="76" t="s">
        <v>16</v>
      </c>
      <c r="D114" s="76"/>
      <c r="E114" s="76" t="s">
        <v>33</v>
      </c>
      <c r="F114" s="76"/>
      <c r="G114" s="6" t="s">
        <v>34</v>
      </c>
    </row>
    <row r="115" spans="1:7" ht="32.1" customHeight="1">
      <c r="A115" s="16">
        <v>1</v>
      </c>
      <c r="B115" s="16" t="s">
        <v>137</v>
      </c>
      <c r="C115" s="125" t="s">
        <v>138</v>
      </c>
      <c r="D115" s="126"/>
      <c r="E115" s="125" t="s">
        <v>139</v>
      </c>
      <c r="F115" s="126"/>
      <c r="G115" s="27" t="s">
        <v>140</v>
      </c>
    </row>
    <row r="116" spans="1:7" ht="32.1" customHeight="1">
      <c r="A116" s="16">
        <v>2</v>
      </c>
      <c r="B116" s="16" t="s">
        <v>141</v>
      </c>
      <c r="C116" s="125" t="s">
        <v>142</v>
      </c>
      <c r="D116" s="126"/>
      <c r="E116" s="125" t="s">
        <v>139</v>
      </c>
      <c r="F116" s="126"/>
      <c r="G116" s="27" t="s">
        <v>143</v>
      </c>
    </row>
    <row r="117" spans="1:7" ht="32.1" customHeight="1">
      <c r="A117" s="16">
        <v>3</v>
      </c>
      <c r="B117" s="16" t="s">
        <v>144</v>
      </c>
      <c r="C117" s="125" t="s">
        <v>145</v>
      </c>
      <c r="D117" s="126"/>
      <c r="E117" s="125" t="s">
        <v>146</v>
      </c>
      <c r="F117" s="126"/>
      <c r="G117" s="27" t="s">
        <v>147</v>
      </c>
    </row>
    <row r="118" spans="1:7" ht="32.1" customHeight="1">
      <c r="A118" s="16">
        <v>4</v>
      </c>
      <c r="B118" s="16" t="s">
        <v>148</v>
      </c>
      <c r="C118" s="125" t="s">
        <v>145</v>
      </c>
      <c r="D118" s="126"/>
      <c r="E118" s="125" t="s">
        <v>146</v>
      </c>
      <c r="F118" s="126"/>
      <c r="G118" s="28" t="s">
        <v>149</v>
      </c>
    </row>
    <row r="119" spans="1:7" ht="32.1" customHeight="1">
      <c r="A119" s="16">
        <v>5</v>
      </c>
      <c r="B119" s="16" t="s">
        <v>150</v>
      </c>
      <c r="C119" s="125" t="s">
        <v>145</v>
      </c>
      <c r="D119" s="126"/>
      <c r="E119" s="125" t="s">
        <v>146</v>
      </c>
      <c r="F119" s="126"/>
      <c r="G119" s="27" t="s">
        <v>151</v>
      </c>
    </row>
    <row r="120" spans="1:7" ht="32.1" customHeight="1">
      <c r="A120" s="16">
        <v>6</v>
      </c>
      <c r="B120" s="16" t="s">
        <v>152</v>
      </c>
      <c r="C120" s="125" t="s">
        <v>145</v>
      </c>
      <c r="D120" s="126"/>
      <c r="E120" s="125" t="s">
        <v>146</v>
      </c>
      <c r="F120" s="126"/>
      <c r="G120" s="28" t="s">
        <v>153</v>
      </c>
    </row>
    <row r="121" spans="1:7" ht="32.1" customHeight="1">
      <c r="A121" s="16">
        <v>7</v>
      </c>
      <c r="B121" s="16" t="s">
        <v>154</v>
      </c>
      <c r="C121" s="125" t="s">
        <v>145</v>
      </c>
      <c r="D121" s="126"/>
      <c r="E121" s="125" t="s">
        <v>146</v>
      </c>
      <c r="F121" s="126"/>
      <c r="G121" s="27" t="s">
        <v>155</v>
      </c>
    </row>
    <row r="122" spans="1:7" ht="32.1" customHeight="1">
      <c r="A122" s="16">
        <v>8</v>
      </c>
      <c r="B122" s="16" t="s">
        <v>156</v>
      </c>
      <c r="C122" s="125" t="s">
        <v>142</v>
      </c>
      <c r="D122" s="126"/>
      <c r="E122" s="125" t="s">
        <v>157</v>
      </c>
      <c r="F122" s="126"/>
      <c r="G122" s="29" t="s">
        <v>158</v>
      </c>
    </row>
    <row r="123" spans="1:7" ht="32.1" customHeight="1">
      <c r="A123" s="16">
        <v>9</v>
      </c>
      <c r="B123" s="16" t="s">
        <v>159</v>
      </c>
      <c r="C123" s="137" t="s">
        <v>142</v>
      </c>
      <c r="D123" s="137"/>
      <c r="E123" s="137" t="s">
        <v>146</v>
      </c>
      <c r="F123" s="137"/>
      <c r="G123" s="27" t="s">
        <v>160</v>
      </c>
    </row>
    <row r="124" spans="1:7" ht="32.1" customHeight="1">
      <c r="A124" s="65"/>
      <c r="B124" s="65"/>
      <c r="C124" s="66"/>
      <c r="D124" s="66"/>
      <c r="E124" s="78" t="s">
        <v>315</v>
      </c>
      <c r="F124" s="78"/>
      <c r="G124" s="78"/>
    </row>
    <row r="125" spans="1:7" ht="32.1" customHeight="1">
      <c r="A125" s="65"/>
      <c r="B125" s="65"/>
      <c r="C125" s="66"/>
      <c r="D125" s="66"/>
      <c r="E125" s="57"/>
      <c r="F125" s="57"/>
      <c r="G125" s="57"/>
    </row>
    <row r="126" spans="1:7" ht="32.1" customHeight="1">
      <c r="A126" s="65"/>
      <c r="B126" s="65"/>
      <c r="C126" s="66"/>
      <c r="D126" s="66"/>
      <c r="E126" s="57"/>
      <c r="F126" s="57"/>
      <c r="G126" s="57"/>
    </row>
    <row r="127" spans="1:7" ht="32.1" customHeight="1">
      <c r="A127" s="65"/>
      <c r="B127" s="65"/>
      <c r="C127" s="66"/>
      <c r="D127" s="66"/>
      <c r="E127" s="57"/>
      <c r="F127" s="57"/>
      <c r="G127" s="57"/>
    </row>
    <row r="128" spans="1:7" ht="32.1" customHeight="1">
      <c r="A128" s="65"/>
      <c r="B128" s="65"/>
      <c r="C128" s="66"/>
      <c r="D128" s="66"/>
      <c r="E128" s="57"/>
      <c r="F128" s="57"/>
      <c r="G128" s="57"/>
    </row>
    <row r="129" spans="1:7" ht="32.1" customHeight="1">
      <c r="A129" s="65"/>
      <c r="B129" s="65"/>
      <c r="C129" s="66"/>
      <c r="D129" s="66"/>
      <c r="E129" s="57"/>
      <c r="F129" s="57"/>
      <c r="G129" s="57"/>
    </row>
    <row r="130" spans="1:7" ht="32.1" customHeight="1">
      <c r="A130" s="65"/>
      <c r="B130" s="65"/>
      <c r="C130" s="66"/>
      <c r="D130" s="66"/>
      <c r="E130" s="57"/>
      <c r="F130" s="57"/>
      <c r="G130" s="57"/>
    </row>
    <row r="131" spans="1:7" ht="32.1" customHeight="1">
      <c r="A131" s="65"/>
      <c r="B131" s="65"/>
      <c r="C131" s="66"/>
      <c r="D131" s="66"/>
      <c r="E131" s="57"/>
      <c r="F131" s="57"/>
      <c r="G131" s="57"/>
    </row>
    <row r="132" spans="1:7" ht="32.1" customHeight="1">
      <c r="A132" s="65"/>
      <c r="B132" s="65"/>
      <c r="C132" s="66"/>
      <c r="D132" s="66"/>
      <c r="E132" s="57"/>
      <c r="F132" s="57"/>
      <c r="G132" s="57"/>
    </row>
    <row r="133" spans="1:7" ht="32.1" customHeight="1">
      <c r="A133" s="65"/>
      <c r="B133" s="65"/>
      <c r="C133" s="66"/>
      <c r="D133" s="66"/>
      <c r="E133" s="57"/>
      <c r="F133" s="57"/>
      <c r="G133" s="57"/>
    </row>
    <row r="134" spans="1:7" ht="32.1" customHeight="1">
      <c r="A134" s="65"/>
      <c r="B134" s="65"/>
      <c r="C134" s="66"/>
      <c r="D134" s="66"/>
      <c r="E134" s="57"/>
      <c r="F134" s="57"/>
      <c r="G134" s="57"/>
    </row>
    <row r="135" spans="1:7" ht="32.1" customHeight="1">
      <c r="A135" s="75" t="s">
        <v>163</v>
      </c>
      <c r="B135" s="75"/>
      <c r="C135" s="75"/>
      <c r="D135" s="75"/>
      <c r="E135" s="75"/>
      <c r="F135" s="75"/>
      <c r="G135" s="75"/>
    </row>
    <row r="136" spans="1:7" ht="23.25" customHeight="1">
      <c r="A136" s="116" t="s">
        <v>170</v>
      </c>
      <c r="B136" s="116"/>
      <c r="C136" s="116"/>
      <c r="D136" s="116"/>
      <c r="E136" s="116"/>
      <c r="F136" s="116"/>
      <c r="G136" s="116"/>
    </row>
    <row r="137" spans="1:7" ht="23.25" customHeight="1">
      <c r="A137" s="117" t="s">
        <v>58</v>
      </c>
      <c r="B137" s="118"/>
      <c r="C137" s="119" t="s">
        <v>16</v>
      </c>
      <c r="D137" s="120"/>
      <c r="E137" s="17" t="s">
        <v>54</v>
      </c>
      <c r="F137" s="119" t="s">
        <v>59</v>
      </c>
      <c r="G137" s="120"/>
    </row>
    <row r="138" spans="1:7" ht="95.25" customHeight="1">
      <c r="A138" s="134" t="s">
        <v>218</v>
      </c>
      <c r="B138" s="134"/>
      <c r="C138" s="115" t="s">
        <v>161</v>
      </c>
      <c r="D138" s="115"/>
      <c r="E138" s="42" t="s">
        <v>162</v>
      </c>
      <c r="F138" s="127" t="s">
        <v>191</v>
      </c>
      <c r="G138" s="128"/>
    </row>
    <row r="139" spans="1:7" ht="64.5" customHeight="1">
      <c r="A139" s="134" t="s">
        <v>233</v>
      </c>
      <c r="B139" s="134"/>
      <c r="C139" s="115" t="s">
        <v>234</v>
      </c>
      <c r="D139" s="115"/>
      <c r="E139" s="42" t="s">
        <v>235</v>
      </c>
      <c r="F139" s="133" t="s">
        <v>236</v>
      </c>
      <c r="G139" s="133"/>
    </row>
    <row r="140" spans="1:7" ht="81.75" customHeight="1">
      <c r="A140" s="134" t="s">
        <v>218</v>
      </c>
      <c r="B140" s="134"/>
      <c r="C140" s="115" t="s">
        <v>161</v>
      </c>
      <c r="D140" s="115"/>
      <c r="E140" s="42" t="s">
        <v>162</v>
      </c>
      <c r="F140" s="127" t="s">
        <v>191</v>
      </c>
      <c r="G140" s="128"/>
    </row>
    <row r="141" spans="1:7" ht="298.5" customHeight="1">
      <c r="A141" s="85"/>
      <c r="B141" s="75"/>
      <c r="C141" s="75"/>
      <c r="D141" s="75"/>
      <c r="E141" s="75"/>
      <c r="F141" s="75"/>
      <c r="G141" s="75"/>
    </row>
    <row r="142" spans="1:7" ht="24" customHeight="1">
      <c r="A142" s="67"/>
      <c r="B142" s="58"/>
      <c r="C142" s="58"/>
      <c r="D142" s="58"/>
      <c r="E142" s="78" t="s">
        <v>316</v>
      </c>
      <c r="F142" s="78"/>
      <c r="G142" s="78"/>
    </row>
    <row r="143" spans="1:7" ht="24" customHeight="1">
      <c r="A143" s="67"/>
      <c r="B143" s="58"/>
      <c r="C143" s="58"/>
      <c r="D143" s="58"/>
      <c r="E143" s="57"/>
      <c r="F143" s="57"/>
      <c r="G143" s="57"/>
    </row>
    <row r="144" spans="1:7" ht="24" customHeight="1">
      <c r="A144" s="67"/>
      <c r="B144" s="58"/>
      <c r="C144" s="58"/>
      <c r="D144" s="58"/>
      <c r="E144" s="57"/>
      <c r="F144" s="57"/>
      <c r="G144" s="57"/>
    </row>
    <row r="145" spans="1:7" ht="24" customHeight="1">
      <c r="A145" s="67"/>
      <c r="B145" s="58"/>
      <c r="C145" s="58"/>
      <c r="D145" s="58"/>
      <c r="E145" s="57"/>
      <c r="F145" s="57"/>
      <c r="G145" s="57"/>
    </row>
    <row r="146" spans="1:7" ht="24" customHeight="1">
      <c r="A146" s="67"/>
      <c r="B146" s="58"/>
      <c r="C146" s="58"/>
      <c r="D146" s="58"/>
      <c r="E146" s="57"/>
      <c r="F146" s="57"/>
      <c r="G146" s="57"/>
    </row>
    <row r="147" spans="1:7" ht="23.1" customHeight="1">
      <c r="A147" s="75" t="s">
        <v>163</v>
      </c>
      <c r="B147" s="75"/>
      <c r="C147" s="75"/>
      <c r="D147" s="75"/>
      <c r="E147" s="75"/>
      <c r="F147" s="75"/>
      <c r="G147" s="75"/>
    </row>
    <row r="148" spans="1:7" ht="19.5" customHeight="1">
      <c r="A148" s="112" t="s">
        <v>171</v>
      </c>
      <c r="B148" s="112"/>
      <c r="C148" s="112"/>
      <c r="D148" s="112"/>
      <c r="E148" s="112"/>
      <c r="F148" s="112"/>
      <c r="G148" s="112"/>
    </row>
    <row r="149" spans="1:7" ht="72.75" customHeight="1">
      <c r="A149" s="64" t="s">
        <v>63</v>
      </c>
      <c r="B149" s="64" t="s">
        <v>81</v>
      </c>
      <c r="C149" s="64" t="s">
        <v>80</v>
      </c>
      <c r="D149" s="76" t="s">
        <v>62</v>
      </c>
      <c r="E149" s="76"/>
      <c r="F149" s="76"/>
      <c r="G149" s="76"/>
    </row>
    <row r="150" spans="1:7" ht="332.25" customHeight="1">
      <c r="A150" s="63">
        <f>B150+C150</f>
        <v>81</v>
      </c>
      <c r="B150" s="63">
        <v>36</v>
      </c>
      <c r="C150" s="63">
        <v>45</v>
      </c>
      <c r="D150" s="77" t="s">
        <v>308</v>
      </c>
      <c r="E150" s="77"/>
      <c r="F150" s="77"/>
      <c r="G150" s="77"/>
    </row>
    <row r="151" spans="1:7" ht="19.5" customHeight="1">
      <c r="A151" s="10"/>
      <c r="B151" s="10"/>
      <c r="C151" s="10"/>
      <c r="D151" s="10"/>
      <c r="E151" s="78" t="s">
        <v>317</v>
      </c>
      <c r="F151" s="78"/>
      <c r="G151" s="78"/>
    </row>
    <row r="152" spans="1:7" ht="19.5" customHeight="1">
      <c r="A152" s="10"/>
      <c r="B152" s="10"/>
      <c r="C152" s="10"/>
      <c r="D152" s="10"/>
      <c r="E152" s="57"/>
      <c r="F152" s="57"/>
      <c r="G152" s="57"/>
    </row>
    <row r="153" spans="1:7" ht="19.5" customHeight="1">
      <c r="A153" s="10"/>
      <c r="B153" s="10"/>
      <c r="C153" s="10"/>
      <c r="D153" s="10"/>
      <c r="E153" s="57"/>
      <c r="F153" s="57"/>
      <c r="G153" s="57"/>
    </row>
    <row r="154" spans="1:7" ht="19.5" customHeight="1">
      <c r="A154" s="10"/>
      <c r="B154" s="10"/>
      <c r="C154" s="10"/>
      <c r="D154" s="10"/>
      <c r="E154" s="57"/>
      <c r="F154" s="57"/>
      <c r="G154" s="57"/>
    </row>
    <row r="155" spans="1:7" ht="19.5" customHeight="1">
      <c r="A155" s="10"/>
      <c r="B155" s="10"/>
      <c r="C155" s="10"/>
      <c r="D155" s="10"/>
      <c r="E155" s="57"/>
      <c r="F155" s="57"/>
      <c r="G155" s="57"/>
    </row>
    <row r="156" spans="1:7" ht="19.5" customHeight="1">
      <c r="A156" s="10"/>
      <c r="B156" s="10"/>
      <c r="C156" s="10"/>
      <c r="D156" s="10"/>
      <c r="E156" s="57"/>
      <c r="F156" s="57"/>
      <c r="G156" s="57"/>
    </row>
    <row r="157" spans="1:7" ht="19.5" customHeight="1">
      <c r="A157" s="10"/>
      <c r="B157" s="10"/>
      <c r="C157" s="10"/>
      <c r="D157" s="10"/>
      <c r="E157" s="57"/>
      <c r="F157" s="57"/>
      <c r="G157" s="57"/>
    </row>
    <row r="158" spans="1:7" ht="19.5" customHeight="1">
      <c r="A158" s="10"/>
      <c r="B158" s="10"/>
      <c r="C158" s="10"/>
      <c r="D158" s="10"/>
      <c r="E158" s="57"/>
      <c r="F158" s="57"/>
      <c r="G158" s="57"/>
    </row>
    <row r="159" spans="1:7" ht="19.5" customHeight="1">
      <c r="A159" s="10"/>
      <c r="B159" s="10"/>
      <c r="C159" s="10"/>
      <c r="D159" s="10"/>
      <c r="E159" s="57"/>
      <c r="F159" s="57"/>
      <c r="G159" s="57"/>
    </row>
    <row r="160" spans="1:7" ht="19.5" customHeight="1">
      <c r="A160" s="10"/>
      <c r="B160" s="10"/>
      <c r="C160" s="10"/>
      <c r="D160" s="10"/>
      <c r="E160" s="57"/>
      <c r="F160" s="57"/>
      <c r="G160" s="57"/>
    </row>
    <row r="161" spans="1:7" ht="19.5" customHeight="1">
      <c r="A161" s="10"/>
      <c r="B161" s="10"/>
      <c r="C161" s="10"/>
      <c r="D161" s="10"/>
      <c r="E161" s="57"/>
      <c r="F161" s="57"/>
      <c r="G161" s="57"/>
    </row>
    <row r="162" spans="1:7" ht="19.5" customHeight="1">
      <c r="A162" s="10"/>
      <c r="B162" s="10"/>
      <c r="C162" s="10"/>
      <c r="D162" s="10"/>
      <c r="E162" s="57"/>
      <c r="F162" s="57"/>
      <c r="G162" s="57"/>
    </row>
    <row r="163" spans="1:7" ht="19.5" customHeight="1">
      <c r="A163" s="10"/>
      <c r="B163" s="10"/>
      <c r="C163" s="10"/>
      <c r="D163" s="10"/>
      <c r="E163" s="57"/>
      <c r="F163" s="57"/>
      <c r="G163" s="57"/>
    </row>
    <row r="164" spans="1:7" ht="19.5" customHeight="1">
      <c r="A164" s="10"/>
      <c r="B164" s="10"/>
      <c r="C164" s="10"/>
      <c r="D164" s="10"/>
      <c r="E164" s="57"/>
      <c r="F164" s="57"/>
      <c r="G164" s="57"/>
    </row>
    <row r="165" spans="1:7" ht="19.5" customHeight="1">
      <c r="A165" s="10"/>
      <c r="B165" s="10"/>
      <c r="C165" s="10"/>
      <c r="D165" s="10"/>
      <c r="E165" s="57"/>
      <c r="F165" s="57"/>
      <c r="G165" s="57"/>
    </row>
    <row r="166" spans="1:7" ht="23.1" customHeight="1">
      <c r="A166" s="75" t="s">
        <v>163</v>
      </c>
      <c r="B166" s="75"/>
      <c r="C166" s="75"/>
      <c r="D166" s="75"/>
      <c r="E166" s="75"/>
      <c r="F166" s="75"/>
      <c r="G166" s="75"/>
    </row>
    <row r="167" spans="1:7" ht="23.1" customHeight="1">
      <c r="A167" s="75" t="s">
        <v>309</v>
      </c>
      <c r="B167" s="75"/>
      <c r="C167" s="75"/>
      <c r="D167" s="75"/>
      <c r="E167" s="75"/>
      <c r="F167" s="75"/>
      <c r="G167" s="75"/>
    </row>
    <row r="168" spans="1:7" ht="19.5" customHeight="1">
      <c r="A168"/>
      <c r="B168" s="68"/>
      <c r="C168" s="68"/>
      <c r="D168" s="68"/>
      <c r="E168" s="69"/>
      <c r="F168" s="69"/>
      <c r="G168" s="70"/>
    </row>
    <row r="169" spans="1:7" ht="19.5" customHeight="1">
      <c r="A169" s="71"/>
      <c r="B169" s="58"/>
      <c r="C169" s="58"/>
      <c r="D169" s="58"/>
      <c r="E169" s="57"/>
      <c r="F169" s="57"/>
      <c r="G169" s="72"/>
    </row>
    <row r="170" spans="1:7" ht="19.5" customHeight="1">
      <c r="A170" s="71"/>
      <c r="B170" s="58"/>
      <c r="C170" s="58"/>
      <c r="D170" s="58"/>
      <c r="E170" s="57"/>
      <c r="F170" s="57"/>
      <c r="G170" s="72"/>
    </row>
    <row r="171" spans="1:7" ht="19.5" customHeight="1">
      <c r="A171" s="71"/>
      <c r="B171" s="58"/>
      <c r="C171" s="58"/>
      <c r="D171" s="58"/>
      <c r="E171" s="57"/>
      <c r="F171" s="57"/>
      <c r="G171" s="72"/>
    </row>
    <row r="172" spans="1:7" ht="19.5" customHeight="1">
      <c r="A172" s="71"/>
      <c r="B172" s="58"/>
      <c r="C172" s="58"/>
      <c r="D172" s="58"/>
      <c r="E172" s="57"/>
      <c r="F172" s="57"/>
      <c r="G172" s="72"/>
    </row>
    <row r="173" spans="1:7" ht="19.5" customHeight="1">
      <c r="A173" s="71"/>
      <c r="B173" s="58"/>
      <c r="C173" s="58"/>
      <c r="D173" s="58"/>
      <c r="E173" s="57"/>
      <c r="F173" s="57"/>
      <c r="G173" s="72"/>
    </row>
    <row r="174" spans="1:7" ht="19.5" customHeight="1">
      <c r="A174" s="71"/>
      <c r="B174" s="58"/>
      <c r="C174" s="58"/>
      <c r="D174" s="58"/>
      <c r="E174" s="57"/>
      <c r="F174" s="57"/>
      <c r="G174" s="72"/>
    </row>
    <row r="175" spans="1:7" ht="19.5" customHeight="1">
      <c r="A175" s="71"/>
      <c r="B175" s="58"/>
      <c r="C175" s="58"/>
      <c r="D175" s="58"/>
      <c r="E175" s="57"/>
      <c r="F175" s="57"/>
      <c r="G175" s="72"/>
    </row>
    <row r="176" spans="1:7" ht="19.5" customHeight="1">
      <c r="A176" s="71"/>
      <c r="B176" s="58"/>
      <c r="C176" s="58"/>
      <c r="D176" s="58"/>
      <c r="E176" s="57"/>
      <c r="F176" s="57"/>
      <c r="G176" s="72"/>
    </row>
    <row r="177" spans="1:7" ht="19.5" customHeight="1">
      <c r="A177" s="71"/>
      <c r="B177" s="58"/>
      <c r="C177" s="58"/>
      <c r="D177" s="58"/>
      <c r="E177" s="57"/>
      <c r="F177" s="57"/>
      <c r="G177" s="72"/>
    </row>
    <row r="178" spans="1:7" ht="19.5" customHeight="1">
      <c r="A178" s="71"/>
      <c r="B178" s="58"/>
      <c r="C178" s="58"/>
      <c r="D178" s="58"/>
      <c r="E178" s="57"/>
      <c r="F178" s="57"/>
      <c r="G178" s="72"/>
    </row>
    <row r="179" spans="1:7" ht="19.5" customHeight="1">
      <c r="A179" s="71"/>
      <c r="B179" s="58"/>
      <c r="C179" s="58"/>
      <c r="D179" s="58"/>
      <c r="E179" s="57"/>
      <c r="F179" s="57"/>
      <c r="G179" s="72"/>
    </row>
    <row r="180" spans="1:7" ht="19.5" customHeight="1">
      <c r="A180" s="71"/>
      <c r="B180" s="58"/>
      <c r="C180" s="58"/>
      <c r="D180" s="58"/>
      <c r="E180" s="57"/>
      <c r="F180" s="57"/>
      <c r="G180" s="72"/>
    </row>
    <row r="181" spans="1:7" ht="19.5" customHeight="1">
      <c r="A181" s="71"/>
      <c r="B181" s="58"/>
      <c r="C181" s="58"/>
      <c r="D181" s="58"/>
      <c r="E181" s="57"/>
      <c r="F181" s="57"/>
      <c r="G181" s="72"/>
    </row>
    <row r="182" spans="1:7" ht="19.5" customHeight="1">
      <c r="A182" s="71"/>
      <c r="B182" s="58"/>
      <c r="C182" s="58"/>
      <c r="D182" s="58"/>
      <c r="E182" s="57"/>
      <c r="F182" s="57"/>
      <c r="G182" s="72"/>
    </row>
    <row r="183" spans="1:7" ht="19.5" customHeight="1">
      <c r="A183" s="71"/>
      <c r="B183" s="58"/>
      <c r="C183" s="58"/>
      <c r="D183" s="58"/>
      <c r="E183" s="57"/>
      <c r="F183" s="57"/>
      <c r="G183" s="72"/>
    </row>
    <row r="184" spans="1:7" ht="19.5" customHeight="1">
      <c r="A184" s="71"/>
      <c r="B184" s="58"/>
      <c r="C184" s="58"/>
      <c r="D184" s="58"/>
      <c r="E184" s="57"/>
      <c r="F184" s="57"/>
      <c r="G184" s="72"/>
    </row>
    <row r="185" spans="1:7" ht="19.5" customHeight="1">
      <c r="A185" s="71"/>
      <c r="B185" s="58"/>
      <c r="C185" s="58"/>
      <c r="D185" s="58"/>
      <c r="E185" s="57"/>
      <c r="F185" s="57"/>
      <c r="G185" s="72"/>
    </row>
    <row r="186" spans="1:7" ht="19.5" customHeight="1">
      <c r="A186" s="71"/>
      <c r="B186" s="58"/>
      <c r="C186" s="58"/>
      <c r="D186" s="58"/>
      <c r="E186" s="57"/>
      <c r="F186" s="57"/>
      <c r="G186" s="72"/>
    </row>
    <row r="187" spans="1:7" ht="19.5" customHeight="1">
      <c r="A187" s="71"/>
      <c r="B187" s="58"/>
      <c r="C187" s="58"/>
      <c r="D187" s="58"/>
      <c r="E187" s="57"/>
      <c r="F187" s="57"/>
      <c r="G187" s="72"/>
    </row>
    <row r="188" spans="1:7" ht="19.5" customHeight="1">
      <c r="A188" s="71"/>
      <c r="B188" s="58"/>
      <c r="C188" s="58"/>
      <c r="D188" s="58"/>
      <c r="E188" s="57"/>
      <c r="F188" s="57"/>
      <c r="G188" s="72"/>
    </row>
    <row r="189" spans="1:7" ht="19.5" customHeight="1">
      <c r="A189" s="71"/>
      <c r="B189" s="58"/>
      <c r="C189" s="58"/>
      <c r="D189" s="58"/>
      <c r="E189" s="57"/>
      <c r="F189" s="57"/>
      <c r="G189" s="72"/>
    </row>
    <row r="190" spans="1:7" ht="19.5" customHeight="1">
      <c r="A190" s="71"/>
      <c r="B190" s="58"/>
      <c r="C190" s="58"/>
      <c r="D190" s="58"/>
      <c r="E190" s="57"/>
      <c r="F190" s="57"/>
      <c r="G190" s="72"/>
    </row>
    <row r="191" spans="1:7" ht="19.5" customHeight="1">
      <c r="A191" s="71"/>
      <c r="B191" s="58"/>
      <c r="C191" s="58"/>
      <c r="D191" s="58"/>
      <c r="E191" s="57"/>
      <c r="F191" s="57"/>
      <c r="G191" s="72"/>
    </row>
    <row r="192" spans="1:7" ht="19.5" customHeight="1">
      <c r="A192" s="71"/>
      <c r="B192" s="58"/>
      <c r="C192" s="58"/>
      <c r="D192" s="58"/>
      <c r="E192" s="57"/>
      <c r="F192" s="57"/>
      <c r="G192" s="72"/>
    </row>
    <row r="193" spans="1:8" ht="19.5" customHeight="1">
      <c r="A193" s="71"/>
      <c r="B193" s="58"/>
      <c r="C193" s="58"/>
      <c r="D193" s="58"/>
      <c r="E193" s="57"/>
      <c r="F193" s="57"/>
      <c r="G193" s="72"/>
    </row>
    <row r="194" spans="1:8" ht="19.5" customHeight="1">
      <c r="A194" s="71"/>
      <c r="B194" s="58"/>
      <c r="C194" s="58"/>
      <c r="D194" s="58"/>
      <c r="E194" s="57"/>
      <c r="F194" s="57"/>
      <c r="G194" s="72"/>
    </row>
    <row r="195" spans="1:8" ht="19.5" customHeight="1">
      <c r="A195" s="71"/>
      <c r="B195" s="58"/>
      <c r="C195" s="58"/>
      <c r="D195" s="58"/>
      <c r="E195" s="57"/>
      <c r="F195" s="57"/>
      <c r="G195" s="72"/>
    </row>
    <row r="196" spans="1:8" ht="19.5" customHeight="1">
      <c r="A196" s="71"/>
      <c r="B196" s="58"/>
      <c r="C196" s="58"/>
      <c r="D196" s="58"/>
      <c r="E196" s="57"/>
      <c r="F196" s="57"/>
      <c r="G196" s="72"/>
    </row>
    <row r="197" spans="1:8" ht="19.5" customHeight="1">
      <c r="A197" s="71"/>
      <c r="B197" s="58"/>
      <c r="C197" s="58"/>
      <c r="D197" s="58"/>
      <c r="E197" s="57"/>
      <c r="F197" s="57"/>
      <c r="G197" s="72"/>
    </row>
    <row r="198" spans="1:8" ht="19.5" customHeight="1">
      <c r="A198" s="71"/>
      <c r="B198" s="58"/>
      <c r="C198" s="58"/>
      <c r="D198" s="58"/>
      <c r="E198" s="57"/>
      <c r="F198" s="57"/>
      <c r="G198" s="72"/>
    </row>
    <row r="199" spans="1:8" ht="19.5" customHeight="1">
      <c r="A199" s="71"/>
      <c r="B199" s="58"/>
      <c r="C199" s="58"/>
      <c r="D199" s="58"/>
      <c r="E199" s="57"/>
      <c r="F199" s="57"/>
      <c r="G199" s="72"/>
    </row>
    <row r="200" spans="1:8" ht="19.5" customHeight="1">
      <c r="A200" s="73"/>
      <c r="B200" s="74"/>
      <c r="C200" s="74"/>
      <c r="D200" s="74"/>
      <c r="E200" s="57"/>
      <c r="F200" s="57"/>
      <c r="G200" s="72"/>
    </row>
    <row r="201" spans="1:8" ht="19.5" customHeight="1">
      <c r="A201" s="10"/>
      <c r="B201" s="10"/>
      <c r="C201" s="10"/>
      <c r="D201" s="10"/>
      <c r="E201" s="78" t="s">
        <v>318</v>
      </c>
      <c r="F201" s="78"/>
      <c r="G201" s="78"/>
    </row>
    <row r="202" spans="1:8" ht="19.5" customHeight="1">
      <c r="A202" s="10"/>
      <c r="B202" s="10"/>
      <c r="C202" s="10"/>
      <c r="D202" s="10"/>
      <c r="E202" s="57"/>
      <c r="F202" s="57"/>
      <c r="G202" s="57"/>
    </row>
    <row r="203" spans="1:8" ht="19.5" customHeight="1">
      <c r="A203" s="10"/>
      <c r="B203" s="10"/>
      <c r="C203" s="10"/>
      <c r="D203" s="10"/>
      <c r="E203" s="57"/>
      <c r="F203" s="57"/>
      <c r="G203" s="57"/>
    </row>
    <row r="204" spans="1:8" ht="20.25" customHeight="1">
      <c r="A204" s="75" t="s">
        <v>163</v>
      </c>
      <c r="B204" s="75"/>
      <c r="C204" s="75"/>
      <c r="D204" s="75"/>
      <c r="E204" s="75"/>
      <c r="F204" s="75"/>
      <c r="G204" s="75"/>
    </row>
    <row r="205" spans="1:8" ht="16.5" customHeight="1">
      <c r="A205" s="75" t="s">
        <v>77</v>
      </c>
      <c r="B205" s="75"/>
      <c r="C205" s="75"/>
      <c r="D205" s="75"/>
      <c r="E205" s="75"/>
      <c r="F205" s="75"/>
      <c r="G205" s="75"/>
    </row>
    <row r="206" spans="1:8" s="18" customFormat="1" ht="15.75" customHeight="1">
      <c r="A206" s="132" t="s">
        <v>78</v>
      </c>
      <c r="B206" s="132"/>
      <c r="C206" s="132"/>
      <c r="D206" s="132"/>
      <c r="E206" s="132"/>
      <c r="F206" s="132"/>
      <c r="G206" s="132"/>
      <c r="H206" s="62"/>
    </row>
    <row r="207" spans="1:8" s="18" customFormat="1" ht="17.25" customHeight="1">
      <c r="A207" s="132" t="s">
        <v>172</v>
      </c>
      <c r="B207" s="132"/>
      <c r="C207" s="132" t="s">
        <v>173</v>
      </c>
      <c r="D207" s="132"/>
      <c r="E207" s="132" t="s">
        <v>59</v>
      </c>
      <c r="F207" s="132"/>
      <c r="G207" s="132"/>
      <c r="H207" s="62"/>
    </row>
    <row r="208" spans="1:8" s="18" customFormat="1" ht="39.75" customHeight="1">
      <c r="A208" s="129" t="s">
        <v>204</v>
      </c>
      <c r="B208" s="130"/>
      <c r="C208" s="129" t="s">
        <v>116</v>
      </c>
      <c r="D208" s="130"/>
      <c r="E208" s="139" t="s">
        <v>118</v>
      </c>
      <c r="F208" s="140"/>
      <c r="G208" s="141"/>
      <c r="H208" s="62"/>
    </row>
    <row r="209" spans="1:8" s="18" customFormat="1" ht="42" customHeight="1">
      <c r="A209" s="129" t="s">
        <v>205</v>
      </c>
      <c r="B209" s="130"/>
      <c r="C209" s="129" t="s">
        <v>206</v>
      </c>
      <c r="D209" s="130"/>
      <c r="E209" s="139" t="s">
        <v>118</v>
      </c>
      <c r="F209" s="140"/>
      <c r="G209" s="141"/>
      <c r="H209" s="62"/>
    </row>
    <row r="210" spans="1:8" s="18" customFormat="1" ht="40.5" customHeight="1">
      <c r="A210" s="129" t="s">
        <v>115</v>
      </c>
      <c r="B210" s="130"/>
      <c r="C210" s="129" t="s">
        <v>117</v>
      </c>
      <c r="D210" s="130"/>
      <c r="E210" s="139" t="s">
        <v>119</v>
      </c>
      <c r="F210" s="140"/>
      <c r="G210" s="141"/>
      <c r="H210" s="62"/>
    </row>
    <row r="211" spans="1:8" ht="198" customHeight="1">
      <c r="A211" s="85"/>
      <c r="B211" s="75"/>
      <c r="C211" s="75"/>
      <c r="D211" s="75"/>
      <c r="E211" s="75"/>
      <c r="F211" s="75"/>
      <c r="G211" s="75"/>
    </row>
    <row r="212" spans="1:8" ht="15.75" customHeight="1">
      <c r="A212" s="131" t="s">
        <v>174</v>
      </c>
      <c r="B212" s="131"/>
      <c r="C212" s="131"/>
      <c r="D212" s="131"/>
      <c r="E212" s="131"/>
      <c r="F212" s="131"/>
      <c r="G212" s="131"/>
    </row>
    <row r="213" spans="1:8" ht="25.5">
      <c r="A213" s="6" t="s">
        <v>60</v>
      </c>
      <c r="B213" s="6" t="s">
        <v>176</v>
      </c>
      <c r="C213" s="76" t="s">
        <v>177</v>
      </c>
      <c r="D213" s="76"/>
      <c r="E213" s="6" t="s">
        <v>178</v>
      </c>
      <c r="F213" s="76" t="s">
        <v>61</v>
      </c>
      <c r="G213" s="76"/>
    </row>
    <row r="214" spans="1:8" ht="39" customHeight="1">
      <c r="A214" s="8" t="s">
        <v>133</v>
      </c>
      <c r="B214" s="8">
        <v>1</v>
      </c>
      <c r="C214" s="77" t="s">
        <v>134</v>
      </c>
      <c r="D214" s="77"/>
      <c r="E214" s="8" t="s">
        <v>135</v>
      </c>
      <c r="F214" s="106" t="s">
        <v>136</v>
      </c>
      <c r="G214" s="76"/>
    </row>
    <row r="215" spans="1:8" ht="18" customHeight="1">
      <c r="A215" s="75" t="s">
        <v>79</v>
      </c>
      <c r="B215" s="85"/>
      <c r="C215" s="85"/>
      <c r="D215" s="85"/>
      <c r="E215" s="85"/>
      <c r="F215" s="85"/>
      <c r="G215" s="85"/>
    </row>
    <row r="216" spans="1:8" ht="18" customHeight="1">
      <c r="A216" s="112" t="s">
        <v>175</v>
      </c>
      <c r="B216" s="112"/>
      <c r="C216" s="112"/>
      <c r="D216" s="112"/>
      <c r="E216" s="112"/>
      <c r="F216" s="112"/>
      <c r="G216" s="112"/>
    </row>
    <row r="217" spans="1:8" ht="12" customHeight="1">
      <c r="A217" s="6" t="s">
        <v>35</v>
      </c>
      <c r="B217" s="6" t="s">
        <v>36</v>
      </c>
      <c r="C217" s="76" t="s">
        <v>16</v>
      </c>
      <c r="D217" s="76"/>
      <c r="E217" s="6" t="s">
        <v>37</v>
      </c>
      <c r="F217" s="76" t="s">
        <v>56</v>
      </c>
      <c r="G217" s="76"/>
    </row>
    <row r="218" spans="1:8" ht="45.75" customHeight="1">
      <c r="A218" s="107" t="s">
        <v>189</v>
      </c>
      <c r="B218" s="108"/>
      <c r="C218" s="108"/>
      <c r="D218" s="108"/>
      <c r="E218" s="84"/>
      <c r="F218" s="109" t="s">
        <v>188</v>
      </c>
      <c r="G218" s="110"/>
    </row>
    <row r="219" spans="1:8" ht="17.25" customHeight="1">
      <c r="A219" s="75" t="s">
        <v>70</v>
      </c>
      <c r="B219" s="75"/>
      <c r="C219" s="75"/>
      <c r="D219" s="75"/>
      <c r="E219" s="75"/>
      <c r="F219" s="75"/>
      <c r="G219" s="75"/>
    </row>
    <row r="220" spans="1:8" ht="16.5" customHeight="1">
      <c r="A220" s="75" t="s">
        <v>71</v>
      </c>
      <c r="B220" s="75"/>
      <c r="C220" s="75"/>
      <c r="D220" s="75"/>
      <c r="E220" s="75"/>
      <c r="F220" s="75"/>
      <c r="G220" s="75"/>
    </row>
    <row r="221" spans="1:8" ht="19.5" customHeight="1">
      <c r="A221" s="75" t="s">
        <v>38</v>
      </c>
      <c r="B221" s="75"/>
      <c r="C221" s="75"/>
      <c r="D221" s="75"/>
      <c r="E221" s="75"/>
      <c r="F221" s="75"/>
      <c r="G221" s="75"/>
    </row>
    <row r="222" spans="1:8" ht="17.25" customHeight="1">
      <c r="A222" s="12" t="s">
        <v>57</v>
      </c>
      <c r="B222" s="12" t="s">
        <v>54</v>
      </c>
      <c r="C222" s="75" t="s">
        <v>16</v>
      </c>
      <c r="D222" s="75"/>
      <c r="E222" s="75"/>
      <c r="F222" s="76" t="s">
        <v>39</v>
      </c>
      <c r="G222" s="76"/>
    </row>
    <row r="223" spans="1:8" ht="45.75" customHeight="1">
      <c r="A223" s="63" t="s">
        <v>298</v>
      </c>
      <c r="B223" s="1">
        <v>46120</v>
      </c>
      <c r="C223" s="80" t="s">
        <v>299</v>
      </c>
      <c r="D223" s="81"/>
      <c r="E223" s="82"/>
      <c r="F223" s="113" t="s">
        <v>228</v>
      </c>
      <c r="G223" s="114"/>
    </row>
    <row r="224" spans="1:8" ht="23.1" customHeight="1">
      <c r="A224" s="10"/>
      <c r="B224" s="10"/>
      <c r="C224" s="10"/>
      <c r="D224" s="10"/>
      <c r="E224" s="78" t="s">
        <v>319</v>
      </c>
      <c r="F224" s="78"/>
      <c r="G224" s="78"/>
    </row>
    <row r="225" spans="1:8" ht="18" customHeight="1">
      <c r="A225" s="10"/>
      <c r="B225" s="10"/>
      <c r="C225" s="10"/>
      <c r="D225" s="10"/>
      <c r="E225" s="57"/>
      <c r="F225" s="57"/>
      <c r="G225" s="57"/>
    </row>
    <row r="226" spans="1:8" ht="18" customHeight="1">
      <c r="A226" s="10"/>
      <c r="B226" s="10"/>
      <c r="C226" s="10"/>
      <c r="D226" s="10"/>
      <c r="E226" s="57"/>
      <c r="F226" s="57"/>
      <c r="G226" s="57"/>
    </row>
    <row r="227" spans="1:8" ht="23.1" customHeight="1">
      <c r="A227" s="75" t="s">
        <v>163</v>
      </c>
      <c r="B227" s="75"/>
      <c r="C227" s="75"/>
      <c r="D227" s="75"/>
      <c r="E227" s="75"/>
      <c r="F227" s="75"/>
      <c r="G227" s="75"/>
    </row>
    <row r="228" spans="1:8" s="3" customFormat="1" ht="21.75" customHeight="1">
      <c r="A228" s="91" t="s">
        <v>40</v>
      </c>
      <c r="B228" s="91"/>
      <c r="C228" s="91"/>
      <c r="D228" s="91"/>
      <c r="E228" s="91"/>
      <c r="F228" s="91"/>
      <c r="G228" s="91"/>
      <c r="H228" s="61"/>
    </row>
    <row r="229" spans="1:8" s="3" customFormat="1" ht="22.5" customHeight="1">
      <c r="A229" s="12" t="s">
        <v>57</v>
      </c>
      <c r="B229" s="12" t="s">
        <v>54</v>
      </c>
      <c r="C229" s="75" t="s">
        <v>16</v>
      </c>
      <c r="D229" s="75"/>
      <c r="E229" s="75"/>
      <c r="F229" s="76" t="s">
        <v>39</v>
      </c>
      <c r="G229" s="76"/>
      <c r="H229" s="61"/>
    </row>
    <row r="230" spans="1:8" s="3" customFormat="1" ht="100.5" customHeight="1">
      <c r="A230" s="63" t="s">
        <v>300</v>
      </c>
      <c r="B230" s="1">
        <v>46202</v>
      </c>
      <c r="C230" s="80" t="s">
        <v>301</v>
      </c>
      <c r="D230" s="81"/>
      <c r="E230" s="82"/>
      <c r="F230" s="83" t="s">
        <v>228</v>
      </c>
      <c r="G230" s="84"/>
      <c r="H230" s="61"/>
    </row>
    <row r="231" spans="1:8" ht="23.25" customHeight="1">
      <c r="A231" s="75" t="s">
        <v>41</v>
      </c>
      <c r="B231" s="75"/>
      <c r="C231" s="75"/>
      <c r="D231" s="75"/>
      <c r="E231" s="75"/>
      <c r="F231" s="75"/>
      <c r="G231" s="75"/>
    </row>
    <row r="232" spans="1:8" ht="23.25" customHeight="1">
      <c r="A232" s="12" t="s">
        <v>57</v>
      </c>
      <c r="B232" s="12" t="s">
        <v>54</v>
      </c>
      <c r="C232" s="75" t="s">
        <v>16</v>
      </c>
      <c r="D232" s="75"/>
      <c r="E232" s="75"/>
      <c r="F232" s="76" t="s">
        <v>39</v>
      </c>
      <c r="G232" s="76"/>
    </row>
    <row r="233" spans="1:8" ht="93.75" customHeight="1">
      <c r="A233" s="8" t="s">
        <v>190</v>
      </c>
      <c r="B233" s="1" t="s">
        <v>190</v>
      </c>
      <c r="C233" s="80" t="s">
        <v>307</v>
      </c>
      <c r="D233" s="81"/>
      <c r="E233" s="82"/>
      <c r="F233" s="83" t="s">
        <v>228</v>
      </c>
      <c r="G233" s="84"/>
    </row>
    <row r="234" spans="1:8" ht="23.25" customHeight="1">
      <c r="A234" s="75" t="s">
        <v>179</v>
      </c>
      <c r="B234" s="75"/>
      <c r="C234" s="75"/>
      <c r="D234" s="75"/>
      <c r="E234" s="75"/>
      <c r="F234" s="75"/>
      <c r="G234" s="75"/>
    </row>
    <row r="235" spans="1:8" ht="22.5" customHeight="1">
      <c r="A235" s="12" t="s">
        <v>57</v>
      </c>
      <c r="B235" s="12" t="s">
        <v>54</v>
      </c>
      <c r="C235" s="75" t="s">
        <v>16</v>
      </c>
      <c r="D235" s="75"/>
      <c r="E235" s="75"/>
      <c r="F235" s="76" t="s">
        <v>39</v>
      </c>
      <c r="G235" s="76"/>
    </row>
    <row r="236" spans="1:8" ht="79.5" customHeight="1">
      <c r="A236" s="63" t="s">
        <v>190</v>
      </c>
      <c r="B236" s="1" t="s">
        <v>190</v>
      </c>
      <c r="C236" s="80" t="s">
        <v>306</v>
      </c>
      <c r="D236" s="81"/>
      <c r="E236" s="82"/>
      <c r="F236" s="83" t="s">
        <v>228</v>
      </c>
      <c r="G236" s="84"/>
    </row>
    <row r="237" spans="1:8" ht="23.25" customHeight="1">
      <c r="A237" s="75" t="s">
        <v>180</v>
      </c>
      <c r="B237" s="75"/>
      <c r="C237" s="75"/>
      <c r="D237" s="75"/>
      <c r="E237" s="75"/>
      <c r="F237" s="75"/>
      <c r="G237" s="75"/>
    </row>
    <row r="238" spans="1:8" ht="23.25" customHeight="1">
      <c r="A238" s="12" t="s">
        <v>1</v>
      </c>
      <c r="B238" s="12" t="s">
        <v>54</v>
      </c>
      <c r="C238" s="75" t="s">
        <v>181</v>
      </c>
      <c r="D238" s="75"/>
      <c r="E238" s="75"/>
      <c r="F238" s="76" t="s">
        <v>42</v>
      </c>
      <c r="G238" s="76"/>
    </row>
    <row r="239" spans="1:8" ht="119.25" customHeight="1">
      <c r="A239" s="63" t="s">
        <v>302</v>
      </c>
      <c r="B239" s="1">
        <v>46139</v>
      </c>
      <c r="C239" s="80" t="s">
        <v>303</v>
      </c>
      <c r="D239" s="81"/>
      <c r="E239" s="82"/>
      <c r="F239" s="83" t="s">
        <v>228</v>
      </c>
      <c r="G239" s="84"/>
    </row>
    <row r="240" spans="1:8" ht="116.25" customHeight="1">
      <c r="A240" s="63" t="s">
        <v>304</v>
      </c>
      <c r="B240" s="1">
        <v>46168</v>
      </c>
      <c r="C240" s="80" t="s">
        <v>305</v>
      </c>
      <c r="D240" s="81"/>
      <c r="E240" s="82"/>
      <c r="F240" s="83" t="s">
        <v>228</v>
      </c>
      <c r="G240" s="84"/>
    </row>
    <row r="241" spans="1:7" ht="23.25" customHeight="1">
      <c r="A241" s="10"/>
      <c r="B241" s="10"/>
      <c r="C241" s="10"/>
      <c r="D241" s="10"/>
      <c r="E241" s="78" t="s">
        <v>320</v>
      </c>
      <c r="F241" s="78"/>
      <c r="G241" s="78"/>
    </row>
    <row r="242" spans="1:7" ht="23.25" customHeight="1">
      <c r="A242" s="75" t="s">
        <v>163</v>
      </c>
      <c r="B242" s="75"/>
      <c r="C242" s="75"/>
      <c r="D242" s="75"/>
      <c r="E242" s="75"/>
      <c r="F242" s="75"/>
      <c r="G242" s="75"/>
    </row>
    <row r="243" spans="1:7" ht="24.75" customHeight="1">
      <c r="A243" s="75" t="s">
        <v>72</v>
      </c>
      <c r="B243" s="75"/>
      <c r="C243" s="75"/>
      <c r="D243" s="75"/>
      <c r="E243" s="75"/>
      <c r="F243" s="75"/>
      <c r="G243" s="75"/>
    </row>
    <row r="244" spans="1:7" ht="23.1" customHeight="1">
      <c r="A244" s="75" t="s">
        <v>43</v>
      </c>
      <c r="B244" s="75"/>
      <c r="C244" s="75"/>
      <c r="D244" s="75" t="s">
        <v>48</v>
      </c>
      <c r="E244" s="75"/>
      <c r="F244" s="75"/>
      <c r="G244" s="75"/>
    </row>
    <row r="245" spans="1:7" ht="23.1" customHeight="1">
      <c r="A245" s="85">
        <v>2019</v>
      </c>
      <c r="B245" s="85"/>
      <c r="C245" s="85"/>
      <c r="D245" s="75" t="s">
        <v>285</v>
      </c>
      <c r="E245" s="75"/>
      <c r="F245" s="75"/>
      <c r="G245" s="75"/>
    </row>
    <row r="246" spans="1:7" ht="23.1" customHeight="1">
      <c r="A246" s="85">
        <v>2020</v>
      </c>
      <c r="B246" s="85"/>
      <c r="C246" s="85"/>
      <c r="D246" s="75" t="s">
        <v>286</v>
      </c>
      <c r="E246" s="75"/>
      <c r="F246" s="75"/>
      <c r="G246" s="75"/>
    </row>
    <row r="247" spans="1:7" ht="23.1" customHeight="1">
      <c r="A247" s="85">
        <v>2019</v>
      </c>
      <c r="B247" s="85"/>
      <c r="C247" s="85"/>
      <c r="D247" s="75" t="s">
        <v>287</v>
      </c>
      <c r="E247" s="75"/>
      <c r="F247" s="75"/>
      <c r="G247" s="75"/>
    </row>
    <row r="248" spans="1:7" ht="23.1" customHeight="1">
      <c r="A248" s="85">
        <v>2020</v>
      </c>
      <c r="B248" s="85"/>
      <c r="C248" s="85"/>
      <c r="D248" s="75" t="s">
        <v>288</v>
      </c>
      <c r="E248" s="75"/>
      <c r="F248" s="75"/>
      <c r="G248" s="75"/>
    </row>
    <row r="249" spans="1:7" ht="23.1" customHeight="1">
      <c r="A249" s="85">
        <v>2021</v>
      </c>
      <c r="B249" s="85"/>
      <c r="C249" s="85"/>
      <c r="D249" s="75" t="s">
        <v>120</v>
      </c>
      <c r="E249" s="75"/>
      <c r="F249" s="75"/>
      <c r="G249" s="75"/>
    </row>
    <row r="250" spans="1:7" ht="23.1" customHeight="1">
      <c r="A250" s="85">
        <v>2022</v>
      </c>
      <c r="B250" s="85"/>
      <c r="C250" s="85"/>
      <c r="D250" s="75" t="s">
        <v>187</v>
      </c>
      <c r="E250" s="75"/>
      <c r="F250" s="75"/>
      <c r="G250" s="75"/>
    </row>
    <row r="251" spans="1:7" ht="23.1" customHeight="1">
      <c r="A251" s="85">
        <v>2023</v>
      </c>
      <c r="B251" s="85"/>
      <c r="C251" s="85"/>
      <c r="D251" s="75" t="s">
        <v>207</v>
      </c>
      <c r="E251" s="75"/>
      <c r="F251" s="75"/>
      <c r="G251" s="75"/>
    </row>
    <row r="252" spans="1:7" ht="23.1" customHeight="1">
      <c r="A252" s="85">
        <v>2024</v>
      </c>
      <c r="B252" s="85"/>
      <c r="C252" s="85"/>
      <c r="D252" s="75" t="s">
        <v>227</v>
      </c>
      <c r="E252" s="75"/>
      <c r="F252" s="75"/>
      <c r="G252" s="75"/>
    </row>
    <row r="253" spans="1:7" ht="23.1" customHeight="1">
      <c r="A253" s="85">
        <v>2025</v>
      </c>
      <c r="B253" s="85"/>
      <c r="C253" s="85"/>
      <c r="D253" s="75" t="s">
        <v>289</v>
      </c>
      <c r="E253" s="75"/>
      <c r="F253" s="75"/>
      <c r="G253" s="75"/>
    </row>
    <row r="254" spans="1:7" ht="409.5" customHeight="1">
      <c r="A254" s="87" t="s">
        <v>290</v>
      </c>
      <c r="B254" s="88"/>
      <c r="C254" s="88"/>
      <c r="D254" s="88"/>
      <c r="E254" s="89"/>
      <c r="F254" s="89"/>
      <c r="G254" s="89"/>
    </row>
    <row r="255" spans="1:7" ht="20.25" customHeight="1">
      <c r="A255" s="10"/>
      <c r="B255" s="10"/>
      <c r="C255" s="10"/>
      <c r="D255" s="10"/>
      <c r="E255" s="78" t="s">
        <v>321</v>
      </c>
      <c r="F255" s="78"/>
      <c r="G255" s="78"/>
    </row>
    <row r="256" spans="1:7" ht="20.25" customHeight="1">
      <c r="A256" s="10"/>
      <c r="B256" s="10"/>
      <c r="C256" s="10"/>
      <c r="D256" s="10"/>
      <c r="E256" s="57"/>
      <c r="F256" s="57"/>
      <c r="G256" s="57"/>
    </row>
    <row r="257" spans="1:7" ht="20.25" customHeight="1">
      <c r="A257" s="10"/>
      <c r="B257" s="10"/>
      <c r="C257" s="10"/>
      <c r="D257" s="10"/>
      <c r="E257" s="57"/>
      <c r="F257" s="57"/>
      <c r="G257" s="57"/>
    </row>
    <row r="258" spans="1:7" ht="20.25" customHeight="1">
      <c r="A258" s="75" t="s">
        <v>163</v>
      </c>
      <c r="B258" s="75"/>
      <c r="C258" s="75"/>
      <c r="D258" s="75"/>
      <c r="E258" s="75"/>
      <c r="F258" s="75"/>
      <c r="G258" s="75"/>
    </row>
    <row r="259" spans="1:7" ht="20.25" customHeight="1">
      <c r="A259" s="91" t="s">
        <v>73</v>
      </c>
      <c r="B259" s="91"/>
      <c r="C259" s="91"/>
      <c r="D259" s="91"/>
      <c r="E259" s="91"/>
      <c r="F259" s="91"/>
      <c r="G259" s="91"/>
    </row>
    <row r="260" spans="1:7" ht="287.25" customHeight="1">
      <c r="A260" s="90" t="s">
        <v>291</v>
      </c>
      <c r="B260" s="90"/>
      <c r="C260" s="90"/>
      <c r="D260" s="90"/>
      <c r="E260" s="90"/>
      <c r="F260" s="90"/>
      <c r="G260" s="90"/>
    </row>
    <row r="261" spans="1:7" ht="267.75" customHeight="1">
      <c r="A261" s="79" t="s">
        <v>292</v>
      </c>
      <c r="B261" s="79"/>
      <c r="C261" s="79"/>
      <c r="D261" s="79"/>
      <c r="E261" s="90"/>
      <c r="F261" s="90"/>
      <c r="G261" s="90"/>
    </row>
    <row r="262" spans="1:7" ht="33.75" customHeight="1">
      <c r="A262" s="58"/>
      <c r="B262" s="58"/>
      <c r="C262" s="58"/>
      <c r="D262" s="58"/>
      <c r="E262" s="78" t="s">
        <v>322</v>
      </c>
      <c r="F262" s="78"/>
      <c r="G262" s="78"/>
    </row>
    <row r="263" spans="1:7" ht="33.75" customHeight="1">
      <c r="A263" s="58"/>
      <c r="B263" s="58"/>
      <c r="C263" s="58"/>
      <c r="D263" s="58"/>
      <c r="E263" s="57"/>
      <c r="F263" s="57"/>
      <c r="G263" s="57"/>
    </row>
    <row r="264" spans="1:7" ht="33.75" customHeight="1">
      <c r="A264" s="58"/>
      <c r="B264" s="58"/>
      <c r="C264" s="58"/>
      <c r="D264" s="58"/>
      <c r="E264" s="57"/>
      <c r="F264" s="57"/>
      <c r="G264" s="57"/>
    </row>
    <row r="265" spans="1:7" ht="33.75" customHeight="1">
      <c r="A265" s="58"/>
      <c r="B265" s="58"/>
      <c r="C265" s="58"/>
      <c r="D265" s="58"/>
      <c r="E265" s="57"/>
      <c r="F265" s="57"/>
      <c r="G265" s="57"/>
    </row>
    <row r="266" spans="1:7" ht="29.25" customHeight="1">
      <c r="A266" s="75" t="s">
        <v>163</v>
      </c>
      <c r="B266" s="75"/>
      <c r="C266" s="75"/>
      <c r="D266" s="75"/>
      <c r="E266" s="75"/>
      <c r="F266" s="75"/>
      <c r="G266" s="75"/>
    </row>
    <row r="267" spans="1:7" ht="321.75" customHeight="1">
      <c r="A267" s="79" t="s">
        <v>293</v>
      </c>
      <c r="B267" s="79"/>
      <c r="C267" s="79"/>
      <c r="D267" s="79"/>
      <c r="E267" s="79"/>
      <c r="F267" s="79"/>
      <c r="G267" s="79"/>
    </row>
    <row r="268" spans="1:7" ht="304.5" customHeight="1">
      <c r="A268" s="79" t="s">
        <v>294</v>
      </c>
      <c r="B268" s="79"/>
      <c r="C268" s="79"/>
      <c r="D268" s="79"/>
      <c r="E268" s="90"/>
      <c r="F268" s="90"/>
      <c r="G268" s="90"/>
    </row>
    <row r="269" spans="1:7" ht="23.1" customHeight="1">
      <c r="A269" s="10"/>
      <c r="B269" s="10"/>
      <c r="C269" s="10"/>
      <c r="D269" s="10"/>
      <c r="E269" s="78" t="s">
        <v>323</v>
      </c>
      <c r="F269" s="78"/>
      <c r="G269" s="78"/>
    </row>
    <row r="270" spans="1:7" ht="23.1" customHeight="1">
      <c r="A270" s="10"/>
      <c r="B270" s="10"/>
      <c r="C270" s="10"/>
      <c r="D270" s="10"/>
      <c r="E270" s="57"/>
      <c r="F270" s="57"/>
      <c r="G270" s="57"/>
    </row>
    <row r="271" spans="1:7" ht="23.1" customHeight="1">
      <c r="A271" s="10"/>
      <c r="B271" s="10"/>
      <c r="C271" s="10"/>
      <c r="D271" s="10"/>
      <c r="E271" s="57"/>
      <c r="F271" s="57"/>
      <c r="G271" s="57"/>
    </row>
    <row r="272" spans="1:7" ht="23.1" customHeight="1">
      <c r="A272" s="10"/>
      <c r="B272" s="10"/>
      <c r="C272" s="10"/>
      <c r="D272" s="10"/>
      <c r="E272" s="57"/>
      <c r="F272" s="57"/>
      <c r="G272" s="57"/>
    </row>
    <row r="273" spans="1:7" ht="23.1" customHeight="1">
      <c r="A273" s="75" t="s">
        <v>163</v>
      </c>
      <c r="B273" s="75"/>
      <c r="C273" s="75"/>
      <c r="D273" s="75"/>
      <c r="E273" s="75"/>
      <c r="F273" s="75"/>
      <c r="G273" s="75"/>
    </row>
    <row r="274" spans="1:7" ht="346.5" customHeight="1">
      <c r="A274" s="96" t="s">
        <v>295</v>
      </c>
      <c r="B274" s="97"/>
      <c r="C274" s="97"/>
      <c r="D274" s="97"/>
      <c r="E274" s="97"/>
      <c r="F274" s="97"/>
      <c r="G274" s="98"/>
    </row>
    <row r="275" spans="1:7" ht="240.75" customHeight="1">
      <c r="A275" s="92" t="s">
        <v>296</v>
      </c>
      <c r="B275" s="93"/>
      <c r="C275" s="93"/>
      <c r="D275" s="93"/>
      <c r="E275" s="94"/>
      <c r="F275" s="94"/>
      <c r="G275" s="95"/>
    </row>
    <row r="276" spans="1:7" ht="23.1" customHeight="1">
      <c r="A276" s="10"/>
      <c r="B276" s="10"/>
      <c r="C276" s="10"/>
      <c r="D276" s="10"/>
      <c r="E276" s="78" t="s">
        <v>324</v>
      </c>
      <c r="F276" s="78"/>
      <c r="G276" s="78"/>
    </row>
    <row r="277" spans="1:7" ht="23.1" customHeight="1">
      <c r="A277" s="10"/>
      <c r="B277" s="10"/>
      <c r="C277" s="10"/>
      <c r="D277" s="10"/>
      <c r="E277" s="57"/>
      <c r="F277" s="57"/>
      <c r="G277" s="57"/>
    </row>
    <row r="278" spans="1:7" ht="23.1" customHeight="1">
      <c r="A278" s="10"/>
      <c r="B278" s="10"/>
      <c r="C278" s="10"/>
      <c r="D278" s="10"/>
      <c r="E278" s="57"/>
      <c r="F278" s="57"/>
      <c r="G278" s="57"/>
    </row>
    <row r="279" spans="1:7" ht="23.1" customHeight="1">
      <c r="A279" s="10"/>
      <c r="B279" s="10"/>
      <c r="C279" s="10"/>
      <c r="D279" s="10"/>
      <c r="E279" s="57"/>
      <c r="F279" s="57"/>
      <c r="G279" s="57"/>
    </row>
    <row r="280" spans="1:7" ht="23.1" customHeight="1">
      <c r="A280" s="10"/>
      <c r="B280" s="10"/>
      <c r="C280" s="10"/>
      <c r="D280" s="10"/>
      <c r="E280" s="57"/>
      <c r="F280" s="57"/>
      <c r="G280" s="57"/>
    </row>
    <row r="281" spans="1:7" ht="23.1" customHeight="1">
      <c r="A281" s="10"/>
      <c r="B281" s="10"/>
      <c r="C281" s="10"/>
      <c r="D281" s="10"/>
      <c r="E281" s="57"/>
      <c r="F281" s="57"/>
      <c r="G281" s="57"/>
    </row>
    <row r="282" spans="1:7" ht="23.1" customHeight="1">
      <c r="A282" s="75" t="s">
        <v>163</v>
      </c>
      <c r="B282" s="75"/>
      <c r="C282" s="75"/>
      <c r="D282" s="75"/>
      <c r="E282" s="75"/>
      <c r="F282" s="75"/>
      <c r="G282" s="75"/>
    </row>
    <row r="283" spans="1:7" ht="225.75" customHeight="1">
      <c r="A283" s="99" t="s">
        <v>297</v>
      </c>
      <c r="B283" s="100"/>
      <c r="C283" s="100"/>
      <c r="D283" s="100"/>
      <c r="E283" s="100"/>
      <c r="F283" s="100"/>
      <c r="G283" s="101"/>
    </row>
    <row r="284" spans="1:7" ht="409.5" customHeight="1">
      <c r="A284" s="85"/>
      <c r="B284" s="85"/>
      <c r="C284" s="85"/>
      <c r="D284" s="85"/>
      <c r="E284" s="85"/>
      <c r="F284" s="85"/>
      <c r="G284" s="85"/>
    </row>
    <row r="285" spans="1:7" ht="20.100000000000001" customHeight="1">
      <c r="A285" s="10"/>
      <c r="B285" s="10"/>
      <c r="C285" s="10"/>
      <c r="D285" s="10"/>
      <c r="E285" s="86" t="s">
        <v>325</v>
      </c>
      <c r="F285" s="86"/>
      <c r="G285" s="86"/>
    </row>
  </sheetData>
  <mergeCells count="268">
    <mergeCell ref="E45:G45"/>
    <mergeCell ref="E50:G50"/>
    <mergeCell ref="E51:G51"/>
    <mergeCell ref="B51:D51"/>
    <mergeCell ref="A139:B139"/>
    <mergeCell ref="E107:G107"/>
    <mergeCell ref="A111:G111"/>
    <mergeCell ref="F79:F80"/>
    <mergeCell ref="G79:G80"/>
    <mergeCell ref="A93:A95"/>
    <mergeCell ref="B93:B95"/>
    <mergeCell ref="G93:G95"/>
    <mergeCell ref="A49:G49"/>
    <mergeCell ref="C66:D66"/>
    <mergeCell ref="A62:G62"/>
    <mergeCell ref="C63:D63"/>
    <mergeCell ref="E63:F63"/>
    <mergeCell ref="C64:D64"/>
    <mergeCell ref="E64:F64"/>
    <mergeCell ref="E66:F66"/>
    <mergeCell ref="C65:D65"/>
    <mergeCell ref="A112:G112"/>
    <mergeCell ref="A113:G113"/>
    <mergeCell ref="C114:D114"/>
    <mergeCell ref="E114:F114"/>
    <mergeCell ref="C120:D120"/>
    <mergeCell ref="E120:F120"/>
    <mergeCell ref="A67:G67"/>
    <mergeCell ref="E46:G46"/>
    <mergeCell ref="B46:D46"/>
    <mergeCell ref="A34:G34"/>
    <mergeCell ref="A2:G3"/>
    <mergeCell ref="A4:G4"/>
    <mergeCell ref="A7:G7"/>
    <mergeCell ref="A9:G9"/>
    <mergeCell ref="A10:G10"/>
    <mergeCell ref="F13:G13"/>
    <mergeCell ref="F14:G14"/>
    <mergeCell ref="F15:G15"/>
    <mergeCell ref="F17:G17"/>
    <mergeCell ref="D13:E13"/>
    <mergeCell ref="D14:E14"/>
    <mergeCell ref="D15:E15"/>
    <mergeCell ref="D16:E16"/>
    <mergeCell ref="D17:E17"/>
    <mergeCell ref="B11:C11"/>
    <mergeCell ref="D11:E11"/>
    <mergeCell ref="B43:D43"/>
    <mergeCell ref="E43:G43"/>
    <mergeCell ref="B44:D44"/>
    <mergeCell ref="E44:G44"/>
    <mergeCell ref="B45:D45"/>
    <mergeCell ref="F11:G11"/>
    <mergeCell ref="B12:C12"/>
    <mergeCell ref="D12:E12"/>
    <mergeCell ref="F12:G12"/>
    <mergeCell ref="B16:C16"/>
    <mergeCell ref="B17:C17"/>
    <mergeCell ref="F16:G16"/>
    <mergeCell ref="F20:G20"/>
    <mergeCell ref="F21:G21"/>
    <mergeCell ref="D18:E18"/>
    <mergeCell ref="D19:E19"/>
    <mergeCell ref="D22:E22"/>
    <mergeCell ref="B22:C22"/>
    <mergeCell ref="F22:G22"/>
    <mergeCell ref="E28:G28"/>
    <mergeCell ref="E26:G26"/>
    <mergeCell ref="D24:E24"/>
    <mergeCell ref="F24:G24"/>
    <mergeCell ref="F19:G19"/>
    <mergeCell ref="E25:G25"/>
    <mergeCell ref="F213:G213"/>
    <mergeCell ref="E121:F121"/>
    <mergeCell ref="E122:F122"/>
    <mergeCell ref="E123:F123"/>
    <mergeCell ref="C121:D121"/>
    <mergeCell ref="C122:D122"/>
    <mergeCell ref="C123:D123"/>
    <mergeCell ref="B52:D52"/>
    <mergeCell ref="B53:D53"/>
    <mergeCell ref="A135:G135"/>
    <mergeCell ref="E52:G52"/>
    <mergeCell ref="E53:G53"/>
    <mergeCell ref="A212:G212"/>
    <mergeCell ref="C213:D213"/>
    <mergeCell ref="E65:F65"/>
    <mergeCell ref="A97:G97"/>
    <mergeCell ref="A138:B138"/>
    <mergeCell ref="C210:D210"/>
    <mergeCell ref="C208:D208"/>
    <mergeCell ref="E208:G208"/>
    <mergeCell ref="E209:G209"/>
    <mergeCell ref="E210:G210"/>
    <mergeCell ref="C115:D115"/>
    <mergeCell ref="E115:F115"/>
    <mergeCell ref="B50:D50"/>
    <mergeCell ref="A148:G148"/>
    <mergeCell ref="A209:B209"/>
    <mergeCell ref="A210:B210"/>
    <mergeCell ref="A68:G68"/>
    <mergeCell ref="A75:G75"/>
    <mergeCell ref="A206:G206"/>
    <mergeCell ref="A207:B207"/>
    <mergeCell ref="C207:D207"/>
    <mergeCell ref="E207:G207"/>
    <mergeCell ref="A141:G141"/>
    <mergeCell ref="F139:G139"/>
    <mergeCell ref="A140:B140"/>
    <mergeCell ref="C140:D140"/>
    <mergeCell ref="F140:G140"/>
    <mergeCell ref="E151:G151"/>
    <mergeCell ref="A204:G204"/>
    <mergeCell ref="A79:A80"/>
    <mergeCell ref="B79:B80"/>
    <mergeCell ref="A89:G89"/>
    <mergeCell ref="E87:G87"/>
    <mergeCell ref="A208:B208"/>
    <mergeCell ref="C209:D209"/>
    <mergeCell ref="E124:G124"/>
    <mergeCell ref="C116:D116"/>
    <mergeCell ref="E116:F116"/>
    <mergeCell ref="C117:D117"/>
    <mergeCell ref="E117:F117"/>
    <mergeCell ref="C118:D118"/>
    <mergeCell ref="E118:F118"/>
    <mergeCell ref="C119:D119"/>
    <mergeCell ref="E119:F119"/>
    <mergeCell ref="C138:D138"/>
    <mergeCell ref="F138:G138"/>
    <mergeCell ref="C139:D139"/>
    <mergeCell ref="A136:G136"/>
    <mergeCell ref="A137:B137"/>
    <mergeCell ref="C137:D137"/>
    <mergeCell ref="F137:G137"/>
    <mergeCell ref="E142:G142"/>
    <mergeCell ref="A147:G147"/>
    <mergeCell ref="A42:G42"/>
    <mergeCell ref="D23:E23"/>
    <mergeCell ref="F23:G23"/>
    <mergeCell ref="A30:G30"/>
    <mergeCell ref="A32:G32"/>
    <mergeCell ref="A33:G33"/>
    <mergeCell ref="E35:F35"/>
    <mergeCell ref="E37:F37"/>
    <mergeCell ref="B35:C35"/>
    <mergeCell ref="A41:G41"/>
    <mergeCell ref="A31:G31"/>
    <mergeCell ref="B36:C36"/>
    <mergeCell ref="B37:C37"/>
    <mergeCell ref="E36:F36"/>
    <mergeCell ref="A26:D26"/>
    <mergeCell ref="A27:D27"/>
    <mergeCell ref="E27:G27"/>
    <mergeCell ref="B24:C24"/>
    <mergeCell ref="A28:D28"/>
    <mergeCell ref="A216:G216"/>
    <mergeCell ref="C217:D217"/>
    <mergeCell ref="F217:G217"/>
    <mergeCell ref="C223:E223"/>
    <mergeCell ref="F223:G223"/>
    <mergeCell ref="A215:G215"/>
    <mergeCell ref="C238:E238"/>
    <mergeCell ref="A234:G234"/>
    <mergeCell ref="A228:G228"/>
    <mergeCell ref="F232:G232"/>
    <mergeCell ref="E224:G224"/>
    <mergeCell ref="A227:G227"/>
    <mergeCell ref="C233:E233"/>
    <mergeCell ref="F233:G233"/>
    <mergeCell ref="C236:E236"/>
    <mergeCell ref="F236:G236"/>
    <mergeCell ref="A237:G237"/>
    <mergeCell ref="C229:E229"/>
    <mergeCell ref="F229:G229"/>
    <mergeCell ref="C230:E230"/>
    <mergeCell ref="F230:G230"/>
    <mergeCell ref="A231:G231"/>
    <mergeCell ref="D21:E21"/>
    <mergeCell ref="A25:D25"/>
    <mergeCell ref="F214:G214"/>
    <mergeCell ref="A243:G243"/>
    <mergeCell ref="A244:C244"/>
    <mergeCell ref="A219:G219"/>
    <mergeCell ref="A220:G220"/>
    <mergeCell ref="A221:G221"/>
    <mergeCell ref="C222:E222"/>
    <mergeCell ref="F222:G222"/>
    <mergeCell ref="C214:D214"/>
    <mergeCell ref="A242:G242"/>
    <mergeCell ref="D244:G244"/>
    <mergeCell ref="E241:G241"/>
    <mergeCell ref="C239:E239"/>
    <mergeCell ref="F239:G239"/>
    <mergeCell ref="C232:E232"/>
    <mergeCell ref="C235:E235"/>
    <mergeCell ref="F235:G235"/>
    <mergeCell ref="F238:G238"/>
    <mergeCell ref="A218:E218"/>
    <mergeCell ref="F218:G218"/>
    <mergeCell ref="A211:G211"/>
    <mergeCell ref="A205:G205"/>
    <mergeCell ref="A252:C252"/>
    <mergeCell ref="D252:G252"/>
    <mergeCell ref="A1:G1"/>
    <mergeCell ref="A8:G8"/>
    <mergeCell ref="E38:G38"/>
    <mergeCell ref="A40:G40"/>
    <mergeCell ref="E55:G55"/>
    <mergeCell ref="A61:G61"/>
    <mergeCell ref="E73:G73"/>
    <mergeCell ref="A74:G74"/>
    <mergeCell ref="B13:C13"/>
    <mergeCell ref="B14:C14"/>
    <mergeCell ref="A47:G47"/>
    <mergeCell ref="A54:G54"/>
    <mergeCell ref="A5:G5"/>
    <mergeCell ref="A6:G6"/>
    <mergeCell ref="B20:C20"/>
    <mergeCell ref="B21:C21"/>
    <mergeCell ref="B23:C23"/>
    <mergeCell ref="D20:E20"/>
    <mergeCell ref="B18:C18"/>
    <mergeCell ref="B19:C19"/>
    <mergeCell ref="B15:C15"/>
    <mergeCell ref="F18:G18"/>
    <mergeCell ref="E285:G285"/>
    <mergeCell ref="A258:G258"/>
    <mergeCell ref="A254:G254"/>
    <mergeCell ref="A261:G261"/>
    <mergeCell ref="A260:G260"/>
    <mergeCell ref="A268:G268"/>
    <mergeCell ref="A284:G284"/>
    <mergeCell ref="A259:G259"/>
    <mergeCell ref="E269:G269"/>
    <mergeCell ref="A273:G273"/>
    <mergeCell ref="A275:G275"/>
    <mergeCell ref="A274:G274"/>
    <mergeCell ref="A283:G283"/>
    <mergeCell ref="E255:G255"/>
    <mergeCell ref="E262:G262"/>
    <mergeCell ref="A266:G266"/>
    <mergeCell ref="E276:G276"/>
    <mergeCell ref="A282:G282"/>
    <mergeCell ref="A167:G167"/>
    <mergeCell ref="D149:G149"/>
    <mergeCell ref="D150:G150"/>
    <mergeCell ref="A166:G166"/>
    <mergeCell ref="E201:G201"/>
    <mergeCell ref="A267:G267"/>
    <mergeCell ref="C240:E240"/>
    <mergeCell ref="F240:G240"/>
    <mergeCell ref="A245:C245"/>
    <mergeCell ref="A249:C249"/>
    <mergeCell ref="A248:C248"/>
    <mergeCell ref="D245:G245"/>
    <mergeCell ref="A253:C253"/>
    <mergeCell ref="D248:G248"/>
    <mergeCell ref="A247:C247"/>
    <mergeCell ref="D253:G253"/>
    <mergeCell ref="A246:C246"/>
    <mergeCell ref="D247:G247"/>
    <mergeCell ref="D249:G249"/>
    <mergeCell ref="D246:G246"/>
    <mergeCell ref="A250:C250"/>
    <mergeCell ref="D250:G250"/>
    <mergeCell ref="A251:C251"/>
    <mergeCell ref="D251:G251"/>
  </mergeCells>
  <phoneticPr fontId="4" type="noConversion"/>
  <hyperlinks>
    <hyperlink ref="A10" r:id="rId1"/>
    <hyperlink ref="A34" r:id="rId2"/>
    <hyperlink ref="E44" r:id="rId3"/>
    <hyperlink ref="E45" r:id="rId4"/>
    <hyperlink ref="E46" r:id="rId5"/>
    <hyperlink ref="E51" r:id="rId6"/>
    <hyperlink ref="E52" r:id="rId7"/>
    <hyperlink ref="E53" r:id="rId8"/>
    <hyperlink ref="G64" r:id="rId9" location="!/login"/>
    <hyperlink ref="G65" r:id="rId10" location="!/login"/>
    <hyperlink ref="G66" r:id="rId11" location="!/login"/>
    <hyperlink ref="A32" r:id="rId12"/>
    <hyperlink ref="F214" r:id="rId13"/>
    <hyperlink ref="G116" r:id="rId14"/>
    <hyperlink ref="G117" r:id="rId15"/>
    <hyperlink ref="G119" r:id="rId16"/>
    <hyperlink ref="G123" r:id="rId17"/>
    <hyperlink ref="F218" r:id="rId18"/>
    <hyperlink ref="F223" r:id="rId19"/>
    <hyperlink ref="F230" r:id="rId20"/>
    <hyperlink ref="G115" r:id="rId21"/>
    <hyperlink ref="F233" r:id="rId22"/>
    <hyperlink ref="F236" r:id="rId23"/>
    <hyperlink ref="F239" r:id="rId24"/>
    <hyperlink ref="E210" r:id="rId25" display="https://www.petropar.gov.py/?cat=1"/>
    <hyperlink ref="E208" r:id="rId26" display="https://www.petropar.gov.py/?cat=1"/>
    <hyperlink ref="E209" r:id="rId27" display="https://www.petropar.gov.py/?cat=1"/>
    <hyperlink ref="G99:G106" r:id="rId28" display="https://www.petropar.gov.py/?page_id=8593"/>
    <hyperlink ref="G121" r:id="rId29"/>
    <hyperlink ref="G77" r:id="rId30"/>
    <hyperlink ref="G78" r:id="rId31"/>
    <hyperlink ref="G79" r:id="rId32"/>
    <hyperlink ref="G81" r:id="rId33"/>
    <hyperlink ref="G82" r:id="rId34"/>
    <hyperlink ref="G83" r:id="rId35"/>
    <hyperlink ref="G84" r:id="rId36"/>
    <hyperlink ref="G85" r:id="rId37"/>
    <hyperlink ref="G86" r:id="rId38"/>
    <hyperlink ref="G90" r:id="rId39"/>
    <hyperlink ref="G91" r:id="rId40"/>
    <hyperlink ref="G92" r:id="rId41"/>
    <hyperlink ref="G93" r:id="rId42"/>
    <hyperlink ref="G96" r:id="rId43"/>
    <hyperlink ref="F240" r:id="rId44"/>
    <hyperlink ref="F138" r:id="rId45"/>
    <hyperlink ref="F140" r:id="rId46"/>
  </hyperlinks>
  <pageMargins left="0.23622047244094491" right="0.23622047244094491" top="0.95118110236220477" bottom="0.55118110236220474" header="0.31496062992125984" footer="0.31496062992125984"/>
  <pageSetup scale="69" orientation="landscape" r:id="rId47"/>
  <drawing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Segundo Informe Parcial-Pp26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Carmelo Diaz</cp:lastModifiedBy>
  <cp:lastPrinted>2026-07-09T15:25:55Z</cp:lastPrinted>
  <dcterms:created xsi:type="dcterms:W3CDTF">2020-06-23T19:35:00Z</dcterms:created>
  <dcterms:modified xsi:type="dcterms:W3CDTF">2026-07-09T16:41:54Z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